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2"/>
  </bookViews>
  <sheets>
    <sheet name="Week SetUp" sheetId="1" r:id="rId1"/>
    <sheet name="Boys Si Main Draw Prep" sheetId="2" r:id="rId2"/>
    <sheet name="Boy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<sst xmlns="http://schemas.openxmlformats.org/spreadsheetml/2006/main" count="234" uniqueCount="137">
  <si>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</si>
  <si>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</si>
  <si>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</si>
  <si>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</si>
  <si>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</si>
  <si>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</si>
  <si>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</si>
  <si>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</si>
  <si>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</si>
  <si>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</si>
  <si>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</si>
  <si>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</si>
  <si>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</si>
  <si>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</si>
  <si>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</si>
  <si>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</si>
  <si>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</si>
  <si>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</si>
  <si>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</si>
  <si>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</si>
  <si>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</si>
  <si>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</si>
  <si>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</si>
  <si>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</si>
  <si>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</si>
  <si>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</si>
  <si>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</si>
  <si>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</si>
  <si>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</si>
  <si>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</si>
  <si>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</si>
  <si>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</si>
  <si>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</si>
  <si>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</si>
  <si>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</si>
  <si>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</si>
  <si>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</si>
  <si>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</si>
  <si>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</si>
  <si>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</si>
  <si>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</si>
  <si>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</si>
  <si>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</si>
  <si>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</si>
  <si>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</si>
  <si>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</si>
  <si>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</si>
  <si>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</si>
  <si>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</si>
  <si>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</si>
  <si>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</si>
  <si>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</si>
  <si>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</si>
  <si>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</si>
  <si>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</si>
  <si>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</si>
  <si>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</si>
  <si>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</si>
  <si>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</si>
  <si>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</si>
  <si>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</si>
  <si>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</si>
  <si>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</si>
  <si>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</si>
  <si>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</si>
  <si>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</si>
  <si>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</si>
  <si>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</si>
  <si>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</si>
  <si>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</si>
  <si>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</si>
  <si>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</si>
  <si>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</si>
  <si>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</si>
  <si>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</si>
  <si>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</si>
  <si>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</si>
  <si>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Γ14-34</t>
  </si>
  <si>
    <t>ΑΝΑΣΤΟΠΟΥΛΟΣ</t>
  </si>
  <si>
    <t>ΒΗΛΟΣ</t>
  </si>
  <si>
    <t>ΓΕΡΟΔΗΜΟΣ</t>
  </si>
  <si>
    <t>ΓΙΑΝΝΑΚΟΠΟΥΛΟΣ</t>
  </si>
  <si>
    <t>ΓΚΕΚΑΣ</t>
  </si>
  <si>
    <t>ΓΡΟΥΜΠΟΣ</t>
  </si>
  <si>
    <t>ΔΑΒΛΑΝΤΗΣ</t>
  </si>
  <si>
    <t>ΕΥΣΤΑΘΟΠΟΥΛΟΣ</t>
  </si>
  <si>
    <t>ΖΑΚΑΣ</t>
  </si>
  <si>
    <t>ΚΑΡΑΜΑΝΟΣ</t>
  </si>
  <si>
    <t>ΚΑΡΑΝΑΓΝΩΣΤΗΣ</t>
  </si>
  <si>
    <t>ΚΡΙΕΖΙΟΥ</t>
  </si>
  <si>
    <t>ΝΑΣΙΑΚΟΣ</t>
  </si>
  <si>
    <t>ΠΑΓΚΑΣ</t>
  </si>
  <si>
    <t>ΠΑΠΑΔΟΠΟΥΛΟΣ</t>
  </si>
  <si>
    <t>ΠΑΠΑΝΙΚΟΛΑΟΥ</t>
  </si>
  <si>
    <t>ΠΑΣΤΡΑΣ</t>
  </si>
  <si>
    <t>ΠΑΤΡΙΝΕΛΗΣ</t>
  </si>
  <si>
    <t>ΣΠΥΡΑΚΗΣ</t>
  </si>
  <si>
    <t>ΤΟΥΝΤΑΣ</t>
  </si>
  <si>
    <t>ΤΣΟΥΚΛΕΡΗΣ</t>
  </si>
  <si>
    <t>ΧΩΜΑΤΑΣ</t>
  </si>
  <si>
    <t>ΠΑΝΑΓΙΩΤΗΣ</t>
  </si>
  <si>
    <t>ΙΩΑΝΝΗΣ</t>
  </si>
  <si>
    <t>ΑΠΟΣΤΟΛΟΣ</t>
  </si>
  <si>
    <t>ΔΗΜΗΤΡΙΟΣ</t>
  </si>
  <si>
    <t>ΓΙΩΡΓΟΣ</t>
  </si>
  <si>
    <t>ΚΩΝ/ΝΟΣ</t>
  </si>
  <si>
    <t>ΘΕΟΔΩΡΟΣ</t>
  </si>
  <si>
    <t>ΑΡΙΣΤΟΤΕΛΗΣ</t>
  </si>
  <si>
    <t>ΒΑΣΙΛΗΣ</t>
  </si>
  <si>
    <t>ΜΑΤΕΟ</t>
  </si>
  <si>
    <t>ΓΕΩΡΓΙΟΣ</t>
  </si>
  <si>
    <t>ΝΤΥΛΑΝ</t>
  </si>
  <si>
    <t>ΑΝΑΣΤΑΣΗΣ</t>
  </si>
  <si>
    <t>ΦΩΤΗΣ</t>
  </si>
  <si>
    <t>ΚΟΛΟΚΟΤΡΩΝΕΙΑ 2015</t>
  </si>
  <si>
    <t>9-25/10/2015</t>
  </si>
  <si>
    <t>ΒΑΒΙΤΣΑ-ΠΑΠΑΔΟΠΟΥΛΟΣ</t>
  </si>
  <si>
    <t>boys U12</t>
  </si>
  <si>
    <t>ΜΑΡΙΟΣ</t>
  </si>
  <si>
    <t>bye</t>
  </si>
  <si>
    <t>WO</t>
  </si>
  <si>
    <t>40 40</t>
  </si>
  <si>
    <t>ALTERNATE</t>
  </si>
  <si>
    <t>ΝΙΚΟΛΑΟΥ</t>
  </si>
  <si>
    <t>ΝΙΚΟΣ</t>
  </si>
  <si>
    <t>24 41 (5)</t>
  </si>
  <si>
    <t>14 41 (5)</t>
  </si>
  <si>
    <t>54 (4) 24 (4)</t>
  </si>
  <si>
    <t>41 54 (5)</t>
  </si>
  <si>
    <t>04 42 (1)</t>
  </si>
  <si>
    <t>53 35 (5)</t>
  </si>
  <si>
    <t xml:space="preserve">ΝΑΣΙΑΚΟΣ </t>
  </si>
  <si>
    <t>42 40</t>
  </si>
  <si>
    <t>41 42</t>
  </si>
  <si>
    <t>62 63</t>
  </si>
  <si>
    <t>61 62</t>
  </si>
  <si>
    <t>63 67(4) 62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</si>
</sst>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u val="single"/>
      <sz val="8"/>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5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7" fillId="33" borderId="25" xfId="0" applyFont="1" applyFill="1" applyBorder="1" applyAlignment="1">
      <alignment horizontal="center" wrapText="1"/>
    </xf>
    <xf numFmtId="0" fontId="28"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2"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7"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31" xfId="0" applyFont="1" applyBorder="1" applyAlignment="1">
      <alignment vertical="center"/>
    </xf>
    <xf numFmtId="0" fontId="38" fillId="39" borderId="31" xfId="0" applyFont="1" applyFill="1" applyBorder="1" applyAlignment="1">
      <alignment horizontal="center" vertical="center"/>
    </xf>
    <xf numFmtId="0" fontId="36" fillId="0" borderId="31" xfId="0" applyFont="1" applyBorder="1" applyAlignment="1">
      <alignment vertical="center"/>
    </xf>
    <xf numFmtId="0" fontId="39" fillId="0" borderId="0" xfId="0" applyFont="1" applyAlignment="1">
      <alignment vertical="center"/>
    </xf>
    <xf numFmtId="0" fontId="39" fillId="0" borderId="31"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40" borderId="33" xfId="0" applyFont="1" applyFill="1" applyBorder="1" applyAlignment="1">
      <alignment horizontal="right" vertical="center"/>
    </xf>
    <xf numFmtId="0" fontId="39" fillId="0" borderId="31" xfId="0" applyFont="1" applyBorder="1" applyAlignment="1">
      <alignment vertical="center"/>
    </xf>
    <xf numFmtId="0" fontId="0" fillId="0" borderId="34" xfId="0" applyFont="1" applyBorder="1" applyAlignment="1">
      <alignment vertical="center"/>
    </xf>
    <xf numFmtId="0" fontId="37" fillId="0" borderId="31"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40" borderId="18" xfId="0" applyFont="1" applyFill="1" applyBorder="1" applyAlignment="1">
      <alignment horizontal="right" vertical="center"/>
    </xf>
    <xf numFmtId="49" fontId="39" fillId="0" borderId="31"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31" xfId="0" applyFont="1" applyBorder="1" applyAlignment="1">
      <alignment horizontal="center" vertical="center"/>
    </xf>
    <xf numFmtId="0" fontId="0" fillId="0" borderId="35"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6"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31" xfId="0" applyFont="1" applyBorder="1" applyAlignment="1">
      <alignment vertical="center"/>
    </xf>
    <xf numFmtId="49" fontId="33" fillId="0" borderId="31" xfId="0" applyNumberFormat="1" applyFont="1" applyBorder="1" applyAlignment="1">
      <alignment vertical="center"/>
    </xf>
    <xf numFmtId="49" fontId="8" fillId="0" borderId="31" xfId="0" applyNumberFormat="1" applyFont="1" applyBorder="1" applyAlignment="1">
      <alignment vertical="center"/>
    </xf>
    <xf numFmtId="49" fontId="33"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31" xfId="0" applyNumberFormat="1" applyFont="1" applyBorder="1" applyAlignment="1">
      <alignment horizontal="center" vertical="center"/>
    </xf>
    <xf numFmtId="0" fontId="41" fillId="40" borderId="19" xfId="0" applyFont="1" applyFill="1" applyBorder="1" applyAlignment="1">
      <alignment horizontal="right" vertical="center"/>
    </xf>
    <xf numFmtId="0" fontId="40" fillId="36" borderId="18" xfId="0" applyFont="1" applyFill="1" applyBorder="1" applyAlignment="1">
      <alignment vertical="center"/>
    </xf>
    <xf numFmtId="0" fontId="40" fillId="36" borderId="31"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40" borderId="0" xfId="0" applyFont="1" applyFill="1" applyAlignment="1">
      <alignment horizontal="right" vertical="center"/>
    </xf>
    <xf numFmtId="49" fontId="49"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48"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0"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ont="1" applyFill="1" applyBorder="1" applyAlignment="1">
      <alignment vertical="center"/>
      <protection/>
    </xf>
    <xf numFmtId="0" fontId="0" fillId="0" borderId="16" xfId="33" applyBorder="1">
      <alignment/>
      <protection/>
    </xf>
    <xf numFmtId="0" fontId="0" fillId="0" borderId="16" xfId="33" applyFill="1" applyBorder="1">
      <alignment/>
      <protection/>
    </xf>
    <xf numFmtId="0" fontId="0" fillId="0" borderId="16" xfId="33" applyFont="1" applyBorder="1" applyAlignment="1">
      <alignment vertical="center"/>
      <protection/>
    </xf>
    <xf numFmtId="0" fontId="0" fillId="0" borderId="16" xfId="33" applyFont="1" applyBorder="1">
      <alignment/>
      <protection/>
    </xf>
    <xf numFmtId="0" fontId="37" fillId="0" borderId="0" xfId="0" applyFont="1" applyBorder="1" applyAlignment="1">
      <alignment vertical="center"/>
    </xf>
    <xf numFmtId="49" fontId="8" fillId="0" borderId="0" xfId="0" applyNumberFormat="1" applyFont="1" applyBorder="1" applyAlignment="1">
      <alignment vertical="center"/>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7">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390525</xdr:colOff>
      <xdr:row>0</xdr:row>
      <xdr:rowOff>19050</xdr:rowOff>
    </xdr:from>
    <xdr:to>
      <xdr:col>16</xdr:col>
      <xdr:colOff>76200</xdr:colOff>
      <xdr:row>1</xdr:row>
      <xdr:rowOff>133350</xdr:rowOff>
    </xdr:to>
    <xdr:pic>
      <xdr:nvPicPr>
        <xdr:cNvPr id="1" name="2 - Εικόνα" descr="logo_kol.jpg"/>
        <xdr:cNvPicPr preferRelativeResize="1">
          <a:picLocks noChangeAspect="1"/>
        </xdr:cNvPicPr>
      </xdr:nvPicPr>
      <xdr:blipFill>
        <a:blip r:embed="rId1"/>
        <a:stretch>
          <a:fillRect/>
        </a:stretch>
      </xdr:blipFill>
      <xdr:spPr>
        <a:xfrm>
          <a:off x="6591300" y="19050"/>
          <a:ext cx="4000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1" sqref="D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114</v>
      </c>
      <c r="B6" s="26"/>
      <c r="C6" s="27"/>
      <c r="D6" s="28"/>
      <c r="E6" s="29" t="s">
        <v>74</v>
      </c>
      <c r="F6" s="5"/>
      <c r="G6" s="5"/>
    </row>
    <row r="7" spans="1:7" s="18" customFormat="1" ht="15" customHeight="1">
      <c r="A7" s="20" t="s">
        <v>4</v>
      </c>
      <c r="B7" s="21"/>
      <c r="C7" s="21"/>
      <c r="D7" s="138" t="s">
        <v>68</v>
      </c>
      <c r="E7" s="238" t="s">
        <v>67</v>
      </c>
      <c r="F7" s="23"/>
      <c r="G7" s="24"/>
    </row>
    <row r="8" spans="1:7" s="2" customFormat="1" ht="16.5" customHeight="1">
      <c r="A8" s="30" t="s">
        <v>5</v>
      </c>
      <c r="B8" s="31"/>
      <c r="C8" s="32"/>
      <c r="D8" s="33"/>
      <c r="E8" s="34"/>
      <c r="F8" s="5"/>
      <c r="G8" s="5"/>
    </row>
    <row r="9" spans="1:7" s="2" customFormat="1" ht="15" customHeight="1">
      <c r="A9" s="20" t="s">
        <v>65</v>
      </c>
      <c r="B9" s="21"/>
      <c r="C9" s="21" t="s">
        <v>6</v>
      </c>
      <c r="D9" s="21" t="s">
        <v>7</v>
      </c>
      <c r="E9" s="35" t="s">
        <v>8</v>
      </c>
      <c r="F9" s="5"/>
      <c r="G9" s="5"/>
    </row>
    <row r="10" spans="1:7" s="2" customFormat="1" ht="12.75">
      <c r="A10" s="37" t="s">
        <v>115</v>
      </c>
      <c r="B10" s="38"/>
      <c r="C10" s="39" t="s">
        <v>76</v>
      </c>
      <c r="D10" s="40" t="s">
        <v>117</v>
      </c>
      <c r="E10" s="41" t="s">
        <v>116</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72</v>
      </c>
      <c r="B15" s="42"/>
      <c r="C15" s="42"/>
      <c r="D15" s="42"/>
      <c r="E15" s="50"/>
      <c r="F15" s="44"/>
      <c r="G15" s="44"/>
    </row>
    <row r="16" spans="1:7" ht="12.75">
      <c r="A16" s="42" t="s">
        <v>10</v>
      </c>
      <c r="B16" s="42"/>
      <c r="C16" s="42"/>
      <c r="D16" s="42"/>
      <c r="E16" s="51"/>
      <c r="F16" s="44"/>
      <c r="G16" s="44"/>
    </row>
    <row r="17" spans="1:7" ht="12.75" customHeight="1">
      <c r="A17" s="52" t="s">
        <v>11</v>
      </c>
      <c r="B17" s="244" t="s">
        <v>73</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16" activePane="bottomLeft" state="frozen"/>
      <selection pane="topLeft" activeCell="A4" sqref="A4:C4"/>
      <selection pane="bottomLeft" activeCell="E27" sqref="E27"/>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ΚΟΛΟΚΟΤΡΩΝΕΙΑ 2015</v>
      </c>
      <c r="B1" s="66"/>
      <c r="C1" s="66"/>
      <c r="D1" s="97" t="s">
        <v>21</v>
      </c>
      <c r="E1" s="97"/>
      <c r="F1" s="97"/>
      <c r="G1" s="80"/>
      <c r="H1" s="67"/>
      <c r="I1" s="68"/>
      <c r="J1" s="68"/>
      <c r="K1" s="68"/>
      <c r="L1" s="68"/>
      <c r="M1" s="68"/>
      <c r="N1" s="68"/>
      <c r="O1" s="68"/>
      <c r="P1" s="68"/>
      <c r="Q1" s="68"/>
      <c r="R1" s="81"/>
    </row>
    <row r="2" spans="1:18" ht="13.5" thickBot="1">
      <c r="A2" s="69" t="str">
        <f>'Week SetUp'!$A$8</f>
        <v>ITF Junior Circuit</v>
      </c>
      <c r="B2" s="69"/>
      <c r="C2" s="61"/>
      <c r="D2" s="97" t="s">
        <v>22</v>
      </c>
      <c r="E2" s="97"/>
      <c r="F2" s="75"/>
      <c r="G2" s="75"/>
      <c r="H2" s="75"/>
      <c r="I2" s="75"/>
      <c r="J2" s="67"/>
      <c r="K2" s="67"/>
      <c r="L2" s="67"/>
      <c r="M2" s="67"/>
      <c r="N2" s="67"/>
      <c r="O2" s="83"/>
      <c r="P2" s="60"/>
      <c r="Q2" s="60"/>
      <c r="R2" s="83"/>
    </row>
    <row r="3" spans="1:21" s="2" customFormat="1" ht="13.5" thickBot="1">
      <c r="A3" s="98" t="s">
        <v>23</v>
      </c>
      <c r="B3" s="99"/>
      <c r="C3" s="100"/>
      <c r="D3" s="22"/>
      <c r="E3" s="101"/>
      <c r="F3" s="101"/>
      <c r="G3" s="101"/>
      <c r="H3" s="22"/>
      <c r="I3" s="102"/>
      <c r="J3" s="103"/>
      <c r="K3" s="84"/>
      <c r="L3" s="104"/>
      <c r="M3" s="104"/>
      <c r="N3" s="104"/>
      <c r="O3" s="84" t="s">
        <v>19</v>
      </c>
      <c r="P3" s="85"/>
      <c r="Q3" s="105"/>
      <c r="R3" s="106"/>
      <c r="T3" s="239" t="s">
        <v>69</v>
      </c>
      <c r="U3" s="240" t="e">
        <f>YEAR($A$5)-18</f>
        <v>#VALUE!</v>
      </c>
    </row>
    <row r="4" spans="1:21" s="2" customFormat="1" ht="12.75">
      <c r="A4" s="57" t="s">
        <v>12</v>
      </c>
      <c r="B4" s="57"/>
      <c r="C4" s="56" t="s">
        <v>6</v>
      </c>
      <c r="D4" s="57" t="s">
        <v>7</v>
      </c>
      <c r="E4" s="107"/>
      <c r="F4" s="107"/>
      <c r="G4" s="107" t="s">
        <v>16</v>
      </c>
      <c r="H4" s="56"/>
      <c r="I4" s="86"/>
      <c r="J4" s="58" t="s">
        <v>8</v>
      </c>
      <c r="K4" s="108"/>
      <c r="L4" s="109"/>
      <c r="M4" s="109"/>
      <c r="N4" s="109"/>
      <c r="O4" s="108"/>
      <c r="P4" s="87"/>
      <c r="Q4" s="87"/>
      <c r="R4" s="110"/>
      <c r="T4" s="239" t="s">
        <v>70</v>
      </c>
      <c r="U4" s="240" t="e">
        <f>YEAR($A$5)-13</f>
        <v>#VALUE!</v>
      </c>
    </row>
    <row r="5" spans="1:18" s="2" customFormat="1" ht="13.5" thickBot="1">
      <c r="A5" s="256" t="str">
        <f>'Week SetUp'!$A$10</f>
        <v>9-25/10/2015</v>
      </c>
      <c r="B5" s="256"/>
      <c r="C5" s="70"/>
      <c r="D5" s="71" t="s">
        <v>77</v>
      </c>
      <c r="E5" s="71"/>
      <c r="F5" s="71"/>
      <c r="G5" s="71">
        <f>'Week SetUp'!$A$12</f>
        <v>0</v>
      </c>
      <c r="H5" s="71"/>
      <c r="I5" s="111"/>
      <c r="J5" s="62" t="str">
        <f>'Week SetUp'!$E$10</f>
        <v>ΒΑΒΙΤΣΑ-ΠΑΠΑΔΟΠΟΥΛΟΣ</v>
      </c>
      <c r="K5" s="112"/>
      <c r="L5" s="62"/>
      <c r="M5" s="62"/>
      <c r="N5" s="62"/>
      <c r="O5" s="112"/>
      <c r="P5" s="71"/>
      <c r="Q5" s="71"/>
      <c r="R5" s="113">
        <f>COUNTA(R7:R134)</f>
        <v>0</v>
      </c>
    </row>
    <row r="6" spans="1:18" ht="30" customHeight="1" thickBot="1">
      <c r="A6" s="88" t="s">
        <v>17</v>
      </c>
      <c r="B6" s="89" t="s">
        <v>13</v>
      </c>
      <c r="C6" s="89"/>
      <c r="D6" s="89" t="s">
        <v>18</v>
      </c>
      <c r="E6" s="241" t="s">
        <v>66</v>
      </c>
      <c r="F6" s="90" t="s">
        <v>24</v>
      </c>
      <c r="G6" s="90" t="s">
        <v>25</v>
      </c>
      <c r="H6" s="91" t="s">
        <v>26</v>
      </c>
      <c r="I6" s="91" t="s">
        <v>27</v>
      </c>
      <c r="J6" s="90" t="s">
        <v>28</v>
      </c>
      <c r="K6" s="114"/>
      <c r="L6" s="93"/>
      <c r="M6" s="92" t="s">
        <v>29</v>
      </c>
      <c r="N6" s="93"/>
      <c r="O6" s="89" t="s">
        <v>20</v>
      </c>
      <c r="P6" s="94" t="s">
        <v>71</v>
      </c>
      <c r="Q6" s="115" t="s">
        <v>30</v>
      </c>
      <c r="R6" s="90" t="s">
        <v>31</v>
      </c>
    </row>
    <row r="7" spans="1:18" s="11" customFormat="1" ht="18.75" customHeight="1">
      <c r="A7" s="95">
        <v>1</v>
      </c>
      <c r="B7" s="249" t="s">
        <v>78</v>
      </c>
      <c r="C7" s="252" t="s">
        <v>100</v>
      </c>
      <c r="D7" s="77"/>
      <c r="E7" s="242"/>
      <c r="F7" s="116"/>
      <c r="G7" s="116"/>
      <c r="H7" s="77">
        <v>4.5</v>
      </c>
      <c r="I7" s="77"/>
      <c r="J7" s="78"/>
      <c r="K7" s="96"/>
      <c r="L7" s="117"/>
      <c r="M7" s="118">
        <f aca="true" t="shared" si="0" ref="M7:M38">IF(R7="",999,R7)</f>
        <v>999</v>
      </c>
      <c r="N7" s="117"/>
      <c r="O7" s="119"/>
      <c r="P7" s="243"/>
      <c r="Q7" s="120">
        <f aca="true" t="shared" si="1" ref="Q7:Q38">IF(O7="DA",1,IF(O7="WC",2,IF(O7="SE",3,IF(O7="Q",4,IF(O7="LL",5,999)))))</f>
        <v>999</v>
      </c>
      <c r="R7" s="78"/>
    </row>
    <row r="8" spans="1:18" s="11" customFormat="1" ht="18.75" customHeight="1">
      <c r="A8" s="95">
        <v>2</v>
      </c>
      <c r="B8" s="249" t="s">
        <v>79</v>
      </c>
      <c r="C8" s="249" t="s">
        <v>101</v>
      </c>
      <c r="D8" s="77"/>
      <c r="E8" s="242"/>
      <c r="F8" s="116"/>
      <c r="G8" s="116"/>
      <c r="H8" s="77"/>
      <c r="I8" s="77"/>
      <c r="J8" s="78"/>
      <c r="K8" s="96"/>
      <c r="L8" s="117"/>
      <c r="M8" s="118">
        <f t="shared" si="0"/>
        <v>999</v>
      </c>
      <c r="N8" s="117"/>
      <c r="O8" s="77"/>
      <c r="P8" s="243"/>
      <c r="Q8" s="120">
        <f t="shared" si="1"/>
        <v>999</v>
      </c>
      <c r="R8" s="78"/>
    </row>
    <row r="9" spans="1:18" s="11" customFormat="1" ht="18.75" customHeight="1">
      <c r="A9" s="95">
        <v>3</v>
      </c>
      <c r="B9" s="250" t="s">
        <v>80</v>
      </c>
      <c r="C9" s="250" t="s">
        <v>102</v>
      </c>
      <c r="D9" s="77"/>
      <c r="E9" s="242"/>
      <c r="F9" s="116"/>
      <c r="G9" s="116"/>
      <c r="H9" s="77">
        <v>22</v>
      </c>
      <c r="I9" s="77"/>
      <c r="J9" s="78"/>
      <c r="K9" s="96"/>
      <c r="L9" s="117"/>
      <c r="M9" s="118">
        <f t="shared" si="0"/>
        <v>999</v>
      </c>
      <c r="N9" s="117"/>
      <c r="O9" s="77"/>
      <c r="P9" s="243">
        <v>1</v>
      </c>
      <c r="Q9" s="120">
        <f t="shared" si="1"/>
        <v>999</v>
      </c>
      <c r="R9" s="78"/>
    </row>
    <row r="10" spans="1:18" s="11" customFormat="1" ht="18.75" customHeight="1">
      <c r="A10" s="95">
        <v>4</v>
      </c>
      <c r="B10" s="250" t="s">
        <v>81</v>
      </c>
      <c r="C10" s="250" t="s">
        <v>103</v>
      </c>
      <c r="D10" s="77"/>
      <c r="E10" s="242"/>
      <c r="F10" s="116"/>
      <c r="G10" s="116"/>
      <c r="H10" s="77"/>
      <c r="I10" s="77"/>
      <c r="J10" s="78"/>
      <c r="K10" s="96"/>
      <c r="L10" s="117"/>
      <c r="M10" s="118">
        <f t="shared" si="0"/>
        <v>999</v>
      </c>
      <c r="N10" s="117"/>
      <c r="O10" s="77"/>
      <c r="P10" s="243"/>
      <c r="Q10" s="120">
        <f t="shared" si="1"/>
        <v>999</v>
      </c>
      <c r="R10" s="78"/>
    </row>
    <row r="11" spans="1:18" s="11" customFormat="1" ht="18.75" customHeight="1">
      <c r="A11" s="95">
        <v>5</v>
      </c>
      <c r="B11" s="250" t="s">
        <v>82</v>
      </c>
      <c r="C11" s="250" t="s">
        <v>104</v>
      </c>
      <c r="D11" s="77"/>
      <c r="E11" s="242"/>
      <c r="F11" s="116"/>
      <c r="G11" s="116"/>
      <c r="H11" s="77">
        <v>2.5</v>
      </c>
      <c r="I11" s="77"/>
      <c r="J11" s="78"/>
      <c r="K11" s="96"/>
      <c r="L11" s="117"/>
      <c r="M11" s="118">
        <f t="shared" si="0"/>
        <v>999</v>
      </c>
      <c r="N11" s="117"/>
      <c r="O11" s="77"/>
      <c r="P11" s="243"/>
      <c r="Q11" s="120">
        <f t="shared" si="1"/>
        <v>999</v>
      </c>
      <c r="R11" s="78"/>
    </row>
    <row r="12" spans="1:18" s="11" customFormat="1" ht="18.75" customHeight="1">
      <c r="A12" s="95">
        <v>6</v>
      </c>
      <c r="B12" s="250" t="s">
        <v>83</v>
      </c>
      <c r="C12" s="250" t="s">
        <v>105</v>
      </c>
      <c r="D12" s="77"/>
      <c r="E12" s="242"/>
      <c r="F12" s="116"/>
      <c r="G12" s="116"/>
      <c r="H12" s="77"/>
      <c r="I12" s="77"/>
      <c r="J12" s="78"/>
      <c r="K12" s="96"/>
      <c r="L12" s="117"/>
      <c r="M12" s="118">
        <f t="shared" si="0"/>
        <v>999</v>
      </c>
      <c r="N12" s="117"/>
      <c r="O12" s="77"/>
      <c r="P12" s="243"/>
      <c r="Q12" s="120">
        <f t="shared" si="1"/>
        <v>999</v>
      </c>
      <c r="R12" s="78"/>
    </row>
    <row r="13" spans="1:18" s="11" customFormat="1" ht="18.75" customHeight="1">
      <c r="A13" s="95">
        <v>7</v>
      </c>
      <c r="B13" s="249" t="s">
        <v>84</v>
      </c>
      <c r="C13" s="252" t="s">
        <v>105</v>
      </c>
      <c r="D13" s="77"/>
      <c r="E13" s="242"/>
      <c r="F13" s="116"/>
      <c r="G13" s="116"/>
      <c r="H13" s="77"/>
      <c r="I13" s="77"/>
      <c r="J13" s="78"/>
      <c r="K13" s="96"/>
      <c r="L13" s="117"/>
      <c r="M13" s="118">
        <f t="shared" si="0"/>
        <v>999</v>
      </c>
      <c r="N13" s="117"/>
      <c r="O13" s="77"/>
      <c r="P13" s="243"/>
      <c r="Q13" s="120">
        <f t="shared" si="1"/>
        <v>999</v>
      </c>
      <c r="R13" s="78"/>
    </row>
    <row r="14" spans="1:18" s="11" customFormat="1" ht="18.75" customHeight="1">
      <c r="A14" s="95">
        <v>8</v>
      </c>
      <c r="B14" s="251" t="s">
        <v>85</v>
      </c>
      <c r="C14" s="250" t="s">
        <v>106</v>
      </c>
      <c r="D14" s="77"/>
      <c r="E14" s="242"/>
      <c r="F14" s="116"/>
      <c r="G14" s="116"/>
      <c r="H14" s="77">
        <v>2.5</v>
      </c>
      <c r="I14" s="77"/>
      <c r="J14" s="78"/>
      <c r="K14" s="96"/>
      <c r="L14" s="117"/>
      <c r="M14" s="118">
        <f t="shared" si="0"/>
        <v>999</v>
      </c>
      <c r="N14" s="117"/>
      <c r="O14" s="77"/>
      <c r="P14" s="243"/>
      <c r="Q14" s="120">
        <f t="shared" si="1"/>
        <v>999</v>
      </c>
      <c r="R14" s="78"/>
    </row>
    <row r="15" spans="1:18" s="11" customFormat="1" ht="18.75" customHeight="1">
      <c r="A15" s="95">
        <v>9</v>
      </c>
      <c r="B15" s="250" t="s">
        <v>86</v>
      </c>
      <c r="C15" s="250" t="s">
        <v>107</v>
      </c>
      <c r="D15" s="77"/>
      <c r="E15" s="242"/>
      <c r="F15" s="116"/>
      <c r="G15" s="116"/>
      <c r="H15" s="77"/>
      <c r="I15" s="77"/>
      <c r="J15" s="78"/>
      <c r="K15" s="96"/>
      <c r="L15" s="117"/>
      <c r="M15" s="118">
        <f t="shared" si="0"/>
        <v>999</v>
      </c>
      <c r="N15" s="117"/>
      <c r="O15" s="77"/>
      <c r="P15" s="243"/>
      <c r="Q15" s="120">
        <f t="shared" si="1"/>
        <v>999</v>
      </c>
      <c r="R15" s="78"/>
    </row>
    <row r="16" spans="1:18" s="11" customFormat="1" ht="18.75" customHeight="1">
      <c r="A16" s="95">
        <v>10</v>
      </c>
      <c r="B16" s="250" t="s">
        <v>87</v>
      </c>
      <c r="C16" s="250" t="s">
        <v>108</v>
      </c>
      <c r="D16" s="77"/>
      <c r="E16" s="242"/>
      <c r="F16" s="116"/>
      <c r="G16" s="116"/>
      <c r="H16" s="77">
        <v>12</v>
      </c>
      <c r="I16" s="77"/>
      <c r="J16" s="78"/>
      <c r="K16" s="96"/>
      <c r="L16" s="117"/>
      <c r="M16" s="118">
        <f t="shared" si="0"/>
        <v>999</v>
      </c>
      <c r="N16" s="117"/>
      <c r="O16" s="77"/>
      <c r="P16" s="243">
        <v>4</v>
      </c>
      <c r="Q16" s="120">
        <f t="shared" si="1"/>
        <v>999</v>
      </c>
      <c r="R16" s="78"/>
    </row>
    <row r="17" spans="1:18" s="11" customFormat="1" ht="18.75" customHeight="1">
      <c r="A17" s="95">
        <v>11</v>
      </c>
      <c r="B17" s="249" t="s">
        <v>88</v>
      </c>
      <c r="C17" s="252" t="s">
        <v>105</v>
      </c>
      <c r="D17" s="77"/>
      <c r="E17" s="242"/>
      <c r="F17" s="116"/>
      <c r="G17" s="116"/>
      <c r="H17" s="77">
        <v>11.5</v>
      </c>
      <c r="I17" s="77"/>
      <c r="J17" s="78"/>
      <c r="K17" s="96"/>
      <c r="L17" s="117"/>
      <c r="M17" s="118">
        <f t="shared" si="0"/>
        <v>999</v>
      </c>
      <c r="N17" s="117"/>
      <c r="O17" s="77"/>
      <c r="P17" s="243">
        <v>5</v>
      </c>
      <c r="Q17" s="120">
        <f t="shared" si="1"/>
        <v>999</v>
      </c>
      <c r="R17" s="78"/>
    </row>
    <row r="18" spans="1:18" s="11" customFormat="1" ht="18.75" customHeight="1">
      <c r="A18" s="95">
        <v>12</v>
      </c>
      <c r="B18" s="249" t="s">
        <v>89</v>
      </c>
      <c r="C18" s="252" t="s">
        <v>109</v>
      </c>
      <c r="D18" s="77"/>
      <c r="E18" s="242"/>
      <c r="F18" s="116"/>
      <c r="G18" s="116"/>
      <c r="H18" s="77">
        <v>16.6</v>
      </c>
      <c r="I18" s="77"/>
      <c r="J18" s="78"/>
      <c r="K18" s="96"/>
      <c r="L18" s="117"/>
      <c r="M18" s="118">
        <f t="shared" si="0"/>
        <v>999</v>
      </c>
      <c r="N18" s="117"/>
      <c r="O18" s="77"/>
      <c r="P18" s="243">
        <v>2</v>
      </c>
      <c r="Q18" s="120">
        <f t="shared" si="1"/>
        <v>999</v>
      </c>
      <c r="R18" s="78"/>
    </row>
    <row r="19" spans="1:18" s="11" customFormat="1" ht="18.75" customHeight="1">
      <c r="A19" s="95">
        <v>13</v>
      </c>
      <c r="B19" s="249" t="s">
        <v>90</v>
      </c>
      <c r="C19" s="252" t="s">
        <v>104</v>
      </c>
      <c r="D19" s="77"/>
      <c r="E19" s="242"/>
      <c r="F19" s="116"/>
      <c r="G19" s="116"/>
      <c r="H19" s="77">
        <v>7.5</v>
      </c>
      <c r="I19" s="77"/>
      <c r="J19" s="78"/>
      <c r="K19" s="96"/>
      <c r="L19" s="117"/>
      <c r="M19" s="118">
        <f t="shared" si="0"/>
        <v>999</v>
      </c>
      <c r="N19" s="117"/>
      <c r="O19" s="77"/>
      <c r="P19" s="243">
        <v>6</v>
      </c>
      <c r="Q19" s="120">
        <f t="shared" si="1"/>
        <v>999</v>
      </c>
      <c r="R19" s="78"/>
    </row>
    <row r="20" spans="1:18" s="11" customFormat="1" ht="18.75" customHeight="1">
      <c r="A20" s="95">
        <v>14</v>
      </c>
      <c r="B20" s="249" t="s">
        <v>91</v>
      </c>
      <c r="C20" s="252" t="s">
        <v>103</v>
      </c>
      <c r="D20" s="77"/>
      <c r="E20" s="242"/>
      <c r="F20" s="116"/>
      <c r="G20" s="116"/>
      <c r="H20" s="77"/>
      <c r="I20" s="77"/>
      <c r="J20" s="78"/>
      <c r="K20" s="96"/>
      <c r="L20" s="117"/>
      <c r="M20" s="118">
        <f t="shared" si="0"/>
        <v>999</v>
      </c>
      <c r="N20" s="117"/>
      <c r="O20" s="77"/>
      <c r="P20" s="243"/>
      <c r="Q20" s="120">
        <f t="shared" si="1"/>
        <v>999</v>
      </c>
      <c r="R20" s="78"/>
    </row>
    <row r="21" spans="1:18" s="11" customFormat="1" ht="18.75" customHeight="1">
      <c r="A21" s="95">
        <v>15</v>
      </c>
      <c r="B21" s="250" t="s">
        <v>92</v>
      </c>
      <c r="C21" s="250" t="s">
        <v>110</v>
      </c>
      <c r="D21" s="77"/>
      <c r="E21" s="242"/>
      <c r="F21" s="116"/>
      <c r="G21" s="116"/>
      <c r="H21" s="77">
        <v>2.5</v>
      </c>
      <c r="I21" s="77"/>
      <c r="J21" s="78"/>
      <c r="K21" s="96"/>
      <c r="L21" s="117"/>
      <c r="M21" s="118">
        <f t="shared" si="0"/>
        <v>999</v>
      </c>
      <c r="N21" s="117"/>
      <c r="O21" s="77"/>
      <c r="P21" s="243"/>
      <c r="Q21" s="120">
        <f t="shared" si="1"/>
        <v>999</v>
      </c>
      <c r="R21" s="78"/>
    </row>
    <row r="22" spans="1:18" s="11" customFormat="1" ht="18.75" customHeight="1">
      <c r="A22" s="95">
        <v>16</v>
      </c>
      <c r="B22" s="250" t="s">
        <v>93</v>
      </c>
      <c r="C22" s="250" t="s">
        <v>111</v>
      </c>
      <c r="D22" s="77"/>
      <c r="E22" s="242"/>
      <c r="F22" s="116"/>
      <c r="G22" s="116"/>
      <c r="H22" s="77">
        <v>5</v>
      </c>
      <c r="I22" s="77"/>
      <c r="J22" s="78"/>
      <c r="K22" s="96"/>
      <c r="L22" s="117"/>
      <c r="M22" s="118">
        <f t="shared" si="0"/>
        <v>999</v>
      </c>
      <c r="N22" s="117"/>
      <c r="O22" s="77"/>
      <c r="P22" s="243">
        <v>8</v>
      </c>
      <c r="Q22" s="120">
        <f t="shared" si="1"/>
        <v>999</v>
      </c>
      <c r="R22" s="78"/>
    </row>
    <row r="23" spans="1:18" s="11" customFormat="1" ht="18.75" customHeight="1">
      <c r="A23" s="95">
        <v>17</v>
      </c>
      <c r="B23" s="250" t="s">
        <v>94</v>
      </c>
      <c r="C23" s="250" t="s">
        <v>112</v>
      </c>
      <c r="D23" s="77"/>
      <c r="E23" s="242"/>
      <c r="F23" s="116"/>
      <c r="G23" s="116"/>
      <c r="H23" s="77">
        <v>3</v>
      </c>
      <c r="I23" s="77"/>
      <c r="J23" s="78"/>
      <c r="K23" s="96"/>
      <c r="L23" s="117"/>
      <c r="M23" s="118">
        <f t="shared" si="0"/>
        <v>999</v>
      </c>
      <c r="N23" s="117"/>
      <c r="O23" s="77"/>
      <c r="P23" s="243"/>
      <c r="Q23" s="120">
        <f t="shared" si="1"/>
        <v>999</v>
      </c>
      <c r="R23" s="78"/>
    </row>
    <row r="24" spans="1:18" s="11" customFormat="1" ht="18.75" customHeight="1">
      <c r="A24" s="95">
        <v>18</v>
      </c>
      <c r="B24" s="249" t="s">
        <v>95</v>
      </c>
      <c r="C24" s="252" t="s">
        <v>113</v>
      </c>
      <c r="D24" s="77"/>
      <c r="E24" s="242"/>
      <c r="F24" s="116"/>
      <c r="G24" s="116"/>
      <c r="H24" s="77"/>
      <c r="I24" s="77"/>
      <c r="J24" s="78"/>
      <c r="K24" s="96"/>
      <c r="L24" s="117"/>
      <c r="M24" s="118">
        <f t="shared" si="0"/>
        <v>999</v>
      </c>
      <c r="N24" s="117"/>
      <c r="O24" s="77"/>
      <c r="P24" s="243"/>
      <c r="Q24" s="120">
        <f t="shared" si="1"/>
        <v>999</v>
      </c>
      <c r="R24" s="78"/>
    </row>
    <row r="25" spans="1:18" s="11" customFormat="1" ht="18.75" customHeight="1">
      <c r="A25" s="95">
        <v>19</v>
      </c>
      <c r="B25" s="249" t="s">
        <v>96</v>
      </c>
      <c r="C25" s="252" t="s">
        <v>104</v>
      </c>
      <c r="D25" s="77"/>
      <c r="E25" s="242"/>
      <c r="F25" s="116"/>
      <c r="G25" s="116"/>
      <c r="H25" s="77">
        <v>15</v>
      </c>
      <c r="I25" s="77"/>
      <c r="J25" s="78"/>
      <c r="K25" s="96"/>
      <c r="L25" s="117"/>
      <c r="M25" s="118">
        <f t="shared" si="0"/>
        <v>999</v>
      </c>
      <c r="N25" s="117"/>
      <c r="O25" s="77"/>
      <c r="P25" s="243">
        <v>3</v>
      </c>
      <c r="Q25" s="120">
        <f t="shared" si="1"/>
        <v>999</v>
      </c>
      <c r="R25" s="78"/>
    </row>
    <row r="26" spans="1:18" s="11" customFormat="1" ht="18.75" customHeight="1">
      <c r="A26" s="95">
        <v>20</v>
      </c>
      <c r="B26" s="250" t="s">
        <v>97</v>
      </c>
      <c r="C26" s="253" t="s">
        <v>118</v>
      </c>
      <c r="D26" s="77"/>
      <c r="E26" s="242"/>
      <c r="F26" s="116"/>
      <c r="G26" s="116"/>
      <c r="H26" s="77">
        <v>3.5</v>
      </c>
      <c r="I26" s="77"/>
      <c r="J26" s="78"/>
      <c r="K26" s="96"/>
      <c r="L26" s="117"/>
      <c r="M26" s="118">
        <f t="shared" si="0"/>
        <v>999</v>
      </c>
      <c r="N26" s="117"/>
      <c r="O26" s="77"/>
      <c r="P26" s="243"/>
      <c r="Q26" s="120">
        <f t="shared" si="1"/>
        <v>999</v>
      </c>
      <c r="R26" s="78"/>
    </row>
    <row r="27" spans="1:18" s="11" customFormat="1" ht="18.75" customHeight="1">
      <c r="A27" s="95">
        <v>21</v>
      </c>
      <c r="B27" s="250" t="s">
        <v>98</v>
      </c>
      <c r="C27" s="250" t="s">
        <v>104</v>
      </c>
      <c r="D27" s="77"/>
      <c r="E27" s="242"/>
      <c r="F27" s="116"/>
      <c r="G27" s="116"/>
      <c r="H27" s="77">
        <v>6</v>
      </c>
      <c r="I27" s="77"/>
      <c r="J27" s="78"/>
      <c r="K27" s="96"/>
      <c r="L27" s="117"/>
      <c r="M27" s="118">
        <f t="shared" si="0"/>
        <v>999</v>
      </c>
      <c r="N27" s="117"/>
      <c r="O27" s="77"/>
      <c r="P27" s="243">
        <v>7</v>
      </c>
      <c r="Q27" s="120">
        <f t="shared" si="1"/>
        <v>999</v>
      </c>
      <c r="R27" s="78"/>
    </row>
    <row r="28" spans="1:18" s="11" customFormat="1" ht="18.75" customHeight="1">
      <c r="A28" s="95">
        <v>22</v>
      </c>
      <c r="B28" s="249" t="s">
        <v>99</v>
      </c>
      <c r="C28" s="252" t="s">
        <v>104</v>
      </c>
      <c r="D28" s="77"/>
      <c r="E28" s="242"/>
      <c r="F28" s="116"/>
      <c r="G28" s="116"/>
      <c r="H28" s="77"/>
      <c r="I28" s="77"/>
      <c r="J28" s="78"/>
      <c r="K28" s="96"/>
      <c r="L28" s="117"/>
      <c r="M28" s="118">
        <f t="shared" si="0"/>
        <v>999</v>
      </c>
      <c r="N28" s="117"/>
      <c r="O28" s="77"/>
      <c r="P28" s="243"/>
      <c r="Q28" s="120">
        <f t="shared" si="1"/>
        <v>999</v>
      </c>
      <c r="R28" s="78"/>
    </row>
    <row r="29" spans="1:18" s="11" customFormat="1" ht="18.75" customHeight="1">
      <c r="A29" s="95">
        <v>23</v>
      </c>
      <c r="B29" s="246" t="s">
        <v>123</v>
      </c>
      <c r="C29" s="247" t="s">
        <v>124</v>
      </c>
      <c r="D29" s="77"/>
      <c r="E29" s="242"/>
      <c r="F29" s="116"/>
      <c r="G29" s="116"/>
      <c r="H29" s="77"/>
      <c r="I29" s="77"/>
      <c r="J29" s="78"/>
      <c r="K29" s="96"/>
      <c r="L29" s="117"/>
      <c r="M29" s="118">
        <f t="shared" si="0"/>
        <v>999</v>
      </c>
      <c r="N29" s="117"/>
      <c r="O29" s="77"/>
      <c r="P29" s="243"/>
      <c r="Q29" s="120">
        <f t="shared" si="1"/>
        <v>999</v>
      </c>
      <c r="R29" s="78"/>
    </row>
    <row r="30" spans="1:18" s="11" customFormat="1" ht="18.75" customHeight="1">
      <c r="A30" s="95">
        <v>24</v>
      </c>
      <c r="B30" s="246"/>
      <c r="C30" s="247"/>
      <c r="D30" s="77"/>
      <c r="E30" s="242"/>
      <c r="F30" s="116"/>
      <c r="G30" s="116"/>
      <c r="H30" s="77"/>
      <c r="I30" s="77"/>
      <c r="J30" s="78"/>
      <c r="K30" s="96"/>
      <c r="L30" s="117"/>
      <c r="M30" s="118">
        <f t="shared" si="0"/>
        <v>999</v>
      </c>
      <c r="N30" s="117"/>
      <c r="O30" s="77"/>
      <c r="P30" s="243"/>
      <c r="Q30" s="120">
        <f t="shared" si="1"/>
        <v>999</v>
      </c>
      <c r="R30" s="78"/>
    </row>
    <row r="31" spans="1:18" s="11" customFormat="1" ht="18.75" customHeight="1">
      <c r="A31" s="95">
        <v>25</v>
      </c>
      <c r="B31" s="245"/>
      <c r="C31" s="245"/>
      <c r="D31" s="77"/>
      <c r="E31" s="242"/>
      <c r="F31" s="116"/>
      <c r="G31" s="116"/>
      <c r="H31" s="77"/>
      <c r="I31" s="77"/>
      <c r="J31" s="78"/>
      <c r="K31" s="96"/>
      <c r="L31" s="117"/>
      <c r="M31" s="118">
        <f t="shared" si="0"/>
        <v>999</v>
      </c>
      <c r="N31" s="117"/>
      <c r="O31" s="77"/>
      <c r="P31" s="243"/>
      <c r="Q31" s="120">
        <f t="shared" si="1"/>
        <v>999</v>
      </c>
      <c r="R31" s="78"/>
    </row>
    <row r="32" spans="1:18" s="11" customFormat="1" ht="18.75" customHeight="1">
      <c r="A32" s="95">
        <v>26</v>
      </c>
      <c r="B32" s="248"/>
      <c r="C32" s="248"/>
      <c r="D32" s="77"/>
      <c r="E32" s="242"/>
      <c r="F32" s="116"/>
      <c r="G32" s="116"/>
      <c r="H32" s="77"/>
      <c r="I32" s="77"/>
      <c r="J32" s="78"/>
      <c r="K32" s="96"/>
      <c r="L32" s="117"/>
      <c r="M32" s="118">
        <f t="shared" si="0"/>
        <v>999</v>
      </c>
      <c r="N32" s="117"/>
      <c r="O32" s="77"/>
      <c r="P32" s="243"/>
      <c r="Q32" s="120">
        <f t="shared" si="1"/>
        <v>999</v>
      </c>
      <c r="R32" s="78"/>
    </row>
    <row r="33" spans="1:18" s="11" customFormat="1" ht="18.75" customHeight="1">
      <c r="A33" s="95">
        <v>27</v>
      </c>
      <c r="B33" s="245"/>
      <c r="C33" s="245"/>
      <c r="D33" s="77"/>
      <c r="E33" s="242"/>
      <c r="F33" s="116"/>
      <c r="G33" s="116"/>
      <c r="H33" s="77"/>
      <c r="I33" s="77"/>
      <c r="J33" s="78"/>
      <c r="K33" s="96"/>
      <c r="L33" s="117"/>
      <c r="M33" s="118">
        <f t="shared" si="0"/>
        <v>999</v>
      </c>
      <c r="N33" s="117"/>
      <c r="O33" s="77"/>
      <c r="P33" s="243"/>
      <c r="Q33" s="120">
        <f t="shared" si="1"/>
        <v>999</v>
      </c>
      <c r="R33" s="78"/>
    </row>
    <row r="34" spans="1:18" s="11" customFormat="1" ht="18.75" customHeight="1">
      <c r="A34" s="95">
        <v>28</v>
      </c>
      <c r="B34" s="246"/>
      <c r="C34" s="247"/>
      <c r="D34" s="77"/>
      <c r="E34" s="242"/>
      <c r="F34" s="116"/>
      <c r="G34" s="116"/>
      <c r="H34" s="77"/>
      <c r="I34" s="77"/>
      <c r="J34" s="78"/>
      <c r="K34" s="96"/>
      <c r="L34" s="117"/>
      <c r="M34" s="118">
        <f t="shared" si="0"/>
        <v>999</v>
      </c>
      <c r="N34" s="117"/>
      <c r="O34" s="77"/>
      <c r="P34" s="243"/>
      <c r="Q34" s="120">
        <f t="shared" si="1"/>
        <v>999</v>
      </c>
      <c r="R34" s="78"/>
    </row>
    <row r="35" spans="1:18" s="11" customFormat="1" ht="18.75" customHeight="1">
      <c r="A35" s="95">
        <v>29</v>
      </c>
      <c r="B35" s="245"/>
      <c r="C35" s="245"/>
      <c r="D35" s="77"/>
      <c r="E35" s="242"/>
      <c r="F35" s="116"/>
      <c r="G35" s="116"/>
      <c r="H35" s="77"/>
      <c r="I35" s="77"/>
      <c r="J35" s="78"/>
      <c r="K35" s="96"/>
      <c r="L35" s="117"/>
      <c r="M35" s="118">
        <f t="shared" si="0"/>
        <v>999</v>
      </c>
      <c r="N35" s="117"/>
      <c r="O35" s="77"/>
      <c r="P35" s="243"/>
      <c r="Q35" s="120">
        <f t="shared" si="1"/>
        <v>999</v>
      </c>
      <c r="R35" s="78"/>
    </row>
    <row r="36" spans="1:18" s="11" customFormat="1" ht="18.75" customHeight="1">
      <c r="A36" s="95">
        <v>30</v>
      </c>
      <c r="B36" s="248"/>
      <c r="C36" s="248"/>
      <c r="D36" s="77"/>
      <c r="E36" s="242"/>
      <c r="F36" s="116"/>
      <c r="G36" s="116"/>
      <c r="H36" s="77"/>
      <c r="I36" s="77"/>
      <c r="J36" s="78"/>
      <c r="K36" s="96"/>
      <c r="L36" s="117"/>
      <c r="M36" s="118">
        <f t="shared" si="0"/>
        <v>999</v>
      </c>
      <c r="N36" s="117"/>
      <c r="O36" s="77"/>
      <c r="P36" s="243"/>
      <c r="Q36" s="120">
        <f t="shared" si="1"/>
        <v>999</v>
      </c>
      <c r="R36" s="78"/>
    </row>
    <row r="37" spans="1:18" s="11" customFormat="1" ht="18.75" customHeight="1">
      <c r="A37" s="95">
        <v>31</v>
      </c>
      <c r="B37" s="248"/>
      <c r="C37" s="248"/>
      <c r="D37" s="77"/>
      <c r="E37" s="242"/>
      <c r="F37" s="116"/>
      <c r="G37" s="116"/>
      <c r="H37" s="77"/>
      <c r="I37" s="77"/>
      <c r="J37" s="78"/>
      <c r="K37" s="96"/>
      <c r="L37" s="117"/>
      <c r="M37" s="118">
        <f t="shared" si="0"/>
        <v>999</v>
      </c>
      <c r="N37" s="117"/>
      <c r="O37" s="77"/>
      <c r="P37" s="243"/>
      <c r="Q37" s="120">
        <f t="shared" si="1"/>
        <v>999</v>
      </c>
      <c r="R37" s="78"/>
    </row>
    <row r="38" spans="1:18" s="11" customFormat="1" ht="18.75" customHeight="1">
      <c r="A38" s="95">
        <v>32</v>
      </c>
      <c r="B38" s="246"/>
      <c r="C38" s="247"/>
      <c r="D38" s="77"/>
      <c r="E38" s="242"/>
      <c r="F38" s="116"/>
      <c r="G38" s="116"/>
      <c r="H38" s="77"/>
      <c r="I38" s="77"/>
      <c r="J38" s="78"/>
      <c r="K38" s="96"/>
      <c r="L38" s="117"/>
      <c r="M38" s="118">
        <f t="shared" si="0"/>
        <v>999</v>
      </c>
      <c r="N38" s="117"/>
      <c r="O38" s="77"/>
      <c r="P38" s="243"/>
      <c r="Q38" s="120">
        <f t="shared" si="1"/>
        <v>999</v>
      </c>
      <c r="R38" s="78"/>
    </row>
    <row r="39" spans="1:18" s="11" customFormat="1" ht="18.75" customHeight="1">
      <c r="A39" s="95">
        <v>33</v>
      </c>
      <c r="B39" s="245"/>
      <c r="C39" s="245"/>
      <c r="D39" s="77"/>
      <c r="E39" s="242"/>
      <c r="F39" s="116"/>
      <c r="G39" s="116"/>
      <c r="H39" s="77"/>
      <c r="I39" s="77"/>
      <c r="J39" s="78"/>
      <c r="K39" s="96"/>
      <c r="L39" s="117"/>
      <c r="M39" s="118">
        <f aca="true" t="shared" si="2" ref="M39:M70">IF(R39="",999,R39)</f>
        <v>999</v>
      </c>
      <c r="N39" s="117"/>
      <c r="O39" s="77"/>
      <c r="P39" s="243"/>
      <c r="Q39" s="120">
        <f aca="true" t="shared" si="3" ref="Q39:Q70">IF(O39="DA",1,IF(O39="WC",2,IF(O39="SE",3,IF(O39="Q",4,IF(O39="LL",5,999)))))</f>
        <v>999</v>
      </c>
      <c r="R39" s="78"/>
    </row>
    <row r="40" spans="1:18" s="11" customFormat="1" ht="18.75" customHeight="1">
      <c r="A40" s="95">
        <v>34</v>
      </c>
      <c r="B40" s="245"/>
      <c r="C40" s="245"/>
      <c r="D40" s="77"/>
      <c r="E40" s="242"/>
      <c r="F40" s="116"/>
      <c r="G40" s="116"/>
      <c r="H40" s="77"/>
      <c r="I40" s="77"/>
      <c r="J40" s="78"/>
      <c r="K40" s="96"/>
      <c r="L40" s="117"/>
      <c r="M40" s="118">
        <f t="shared" si="2"/>
        <v>999</v>
      </c>
      <c r="N40" s="117"/>
      <c r="O40" s="77"/>
      <c r="P40" s="243"/>
      <c r="Q40" s="120">
        <f t="shared" si="3"/>
        <v>999</v>
      </c>
      <c r="R40" s="78"/>
    </row>
    <row r="41" spans="1:18" s="11" customFormat="1" ht="18.75" customHeight="1">
      <c r="A41" s="95">
        <v>35</v>
      </c>
      <c r="B41" s="248"/>
      <c r="C41" s="248"/>
      <c r="D41" s="77"/>
      <c r="E41" s="242"/>
      <c r="F41" s="116"/>
      <c r="G41" s="116"/>
      <c r="H41" s="77"/>
      <c r="I41" s="77"/>
      <c r="J41" s="78"/>
      <c r="K41" s="96"/>
      <c r="L41" s="117"/>
      <c r="M41" s="118">
        <f t="shared" si="2"/>
        <v>999</v>
      </c>
      <c r="N41" s="117"/>
      <c r="O41" s="77"/>
      <c r="P41" s="243"/>
      <c r="Q41" s="120">
        <f t="shared" si="3"/>
        <v>999</v>
      </c>
      <c r="R41" s="78"/>
    </row>
    <row r="42" spans="1:18" s="11" customFormat="1" ht="18.75" customHeight="1">
      <c r="A42" s="95">
        <v>36</v>
      </c>
      <c r="B42" s="245"/>
      <c r="C42" s="245"/>
      <c r="D42" s="77"/>
      <c r="E42" s="242"/>
      <c r="F42" s="116"/>
      <c r="G42" s="116"/>
      <c r="H42" s="77"/>
      <c r="I42" s="77"/>
      <c r="J42" s="78"/>
      <c r="K42" s="96"/>
      <c r="L42" s="117"/>
      <c r="M42" s="118">
        <f t="shared" si="2"/>
        <v>999</v>
      </c>
      <c r="N42" s="117"/>
      <c r="O42" s="77"/>
      <c r="P42" s="243"/>
      <c r="Q42" s="120">
        <f t="shared" si="3"/>
        <v>999</v>
      </c>
      <c r="R42" s="78"/>
    </row>
    <row r="43" spans="1:18" s="11" customFormat="1" ht="18.75" customHeight="1">
      <c r="A43" s="95">
        <v>37</v>
      </c>
      <c r="B43" s="245"/>
      <c r="C43" s="245"/>
      <c r="D43" s="77"/>
      <c r="E43" s="242"/>
      <c r="F43" s="116"/>
      <c r="G43" s="116"/>
      <c r="H43" s="77"/>
      <c r="I43" s="77"/>
      <c r="J43" s="78"/>
      <c r="K43" s="96"/>
      <c r="L43" s="117"/>
      <c r="M43" s="118">
        <f t="shared" si="2"/>
        <v>999</v>
      </c>
      <c r="N43" s="117"/>
      <c r="O43" s="77"/>
      <c r="P43" s="243"/>
      <c r="Q43" s="120">
        <f t="shared" si="3"/>
        <v>999</v>
      </c>
      <c r="R43" s="78"/>
    </row>
    <row r="44" spans="1:18" s="11" customFormat="1" ht="18.75" customHeight="1">
      <c r="A44" s="95">
        <v>38</v>
      </c>
      <c r="B44" s="245"/>
      <c r="C44" s="245"/>
      <c r="D44" s="77"/>
      <c r="E44" s="242"/>
      <c r="F44" s="116"/>
      <c r="G44" s="116"/>
      <c r="H44" s="77"/>
      <c r="I44" s="77"/>
      <c r="J44" s="78"/>
      <c r="K44" s="96"/>
      <c r="L44" s="117"/>
      <c r="M44" s="118">
        <f t="shared" si="2"/>
        <v>999</v>
      </c>
      <c r="N44" s="117"/>
      <c r="O44" s="77"/>
      <c r="P44" s="243"/>
      <c r="Q44" s="120">
        <f t="shared" si="3"/>
        <v>999</v>
      </c>
      <c r="R44" s="78"/>
    </row>
    <row r="45" spans="1:18" s="11" customFormat="1" ht="18.75" customHeight="1">
      <c r="A45" s="95">
        <v>39</v>
      </c>
      <c r="B45" s="246"/>
      <c r="C45" s="247"/>
      <c r="D45" s="77"/>
      <c r="E45" s="242"/>
      <c r="F45" s="116"/>
      <c r="G45" s="116"/>
      <c r="H45" s="77"/>
      <c r="I45" s="77"/>
      <c r="J45" s="78"/>
      <c r="K45" s="96"/>
      <c r="L45" s="117"/>
      <c r="M45" s="118">
        <f t="shared" si="2"/>
        <v>999</v>
      </c>
      <c r="N45" s="117"/>
      <c r="O45" s="77"/>
      <c r="P45" s="243"/>
      <c r="Q45" s="120">
        <f t="shared" si="3"/>
        <v>999</v>
      </c>
      <c r="R45" s="78"/>
    </row>
    <row r="46" spans="1:18" s="11" customFormat="1" ht="18.75" customHeight="1">
      <c r="A46" s="95">
        <v>40</v>
      </c>
      <c r="B46" s="245"/>
      <c r="C46" s="245"/>
      <c r="D46" s="77"/>
      <c r="E46" s="242"/>
      <c r="F46" s="116"/>
      <c r="G46" s="116"/>
      <c r="H46" s="77"/>
      <c r="I46" s="77"/>
      <c r="J46" s="78"/>
      <c r="K46" s="96"/>
      <c r="L46" s="117"/>
      <c r="M46" s="118">
        <f t="shared" si="2"/>
        <v>999</v>
      </c>
      <c r="N46" s="117"/>
      <c r="O46" s="77"/>
      <c r="P46" s="243"/>
      <c r="Q46" s="120">
        <f t="shared" si="3"/>
        <v>999</v>
      </c>
      <c r="R46" s="78"/>
    </row>
    <row r="47" spans="1:18" s="11" customFormat="1" ht="18.75" customHeight="1">
      <c r="A47" s="95">
        <v>41</v>
      </c>
      <c r="B47" s="245"/>
      <c r="C47" s="245"/>
      <c r="D47" s="77"/>
      <c r="E47" s="242"/>
      <c r="F47" s="116"/>
      <c r="G47" s="116"/>
      <c r="H47" s="77"/>
      <c r="I47" s="77"/>
      <c r="J47" s="78"/>
      <c r="K47" s="96"/>
      <c r="L47" s="117"/>
      <c r="M47" s="118">
        <f t="shared" si="2"/>
        <v>999</v>
      </c>
      <c r="N47" s="117"/>
      <c r="O47" s="77"/>
      <c r="P47" s="243"/>
      <c r="Q47" s="120">
        <f t="shared" si="3"/>
        <v>999</v>
      </c>
      <c r="R47" s="78"/>
    </row>
    <row r="48" spans="1:18" s="11" customFormat="1" ht="18.75" customHeight="1">
      <c r="A48" s="95">
        <v>42</v>
      </c>
      <c r="B48" s="248"/>
      <c r="C48" s="248"/>
      <c r="D48" s="77"/>
      <c r="E48" s="242"/>
      <c r="F48" s="116"/>
      <c r="G48" s="116"/>
      <c r="H48" s="77"/>
      <c r="I48" s="77"/>
      <c r="J48" s="78"/>
      <c r="K48" s="96"/>
      <c r="L48" s="117"/>
      <c r="M48" s="118">
        <f t="shared" si="2"/>
        <v>999</v>
      </c>
      <c r="N48" s="117"/>
      <c r="O48" s="77"/>
      <c r="P48" s="243"/>
      <c r="Q48" s="120">
        <f t="shared" si="3"/>
        <v>999</v>
      </c>
      <c r="R48" s="78"/>
    </row>
    <row r="49" spans="1:18" s="11" customFormat="1" ht="18.75" customHeight="1">
      <c r="A49" s="95">
        <v>43</v>
      </c>
      <c r="B49" s="76"/>
      <c r="C49" s="76"/>
      <c r="D49" s="77"/>
      <c r="E49" s="242"/>
      <c r="F49" s="116"/>
      <c r="G49" s="116"/>
      <c r="H49" s="77"/>
      <c r="I49" s="77"/>
      <c r="J49" s="78"/>
      <c r="K49" s="96"/>
      <c r="L49" s="117"/>
      <c r="M49" s="118">
        <f t="shared" si="2"/>
        <v>999</v>
      </c>
      <c r="N49" s="117"/>
      <c r="O49" s="77"/>
      <c r="P49" s="243"/>
      <c r="Q49" s="120">
        <f t="shared" si="3"/>
        <v>999</v>
      </c>
      <c r="R49" s="78"/>
    </row>
    <row r="50" spans="1:18" s="11" customFormat="1" ht="18.75" customHeight="1">
      <c r="A50" s="95">
        <v>44</v>
      </c>
      <c r="B50" s="76"/>
      <c r="C50" s="76"/>
      <c r="D50" s="77"/>
      <c r="E50" s="242"/>
      <c r="F50" s="116"/>
      <c r="G50" s="116"/>
      <c r="H50" s="77"/>
      <c r="I50" s="77"/>
      <c r="J50" s="78"/>
      <c r="K50" s="96"/>
      <c r="L50" s="117"/>
      <c r="M50" s="118">
        <f t="shared" si="2"/>
        <v>999</v>
      </c>
      <c r="N50" s="117"/>
      <c r="O50" s="77"/>
      <c r="P50" s="243"/>
      <c r="Q50" s="120">
        <f t="shared" si="3"/>
        <v>999</v>
      </c>
      <c r="R50" s="78"/>
    </row>
    <row r="51" spans="1:18" s="11" customFormat="1" ht="18.75" customHeight="1">
      <c r="A51" s="95">
        <v>45</v>
      </c>
      <c r="B51" s="76"/>
      <c r="C51" s="76"/>
      <c r="D51" s="77"/>
      <c r="E51" s="242"/>
      <c r="F51" s="116"/>
      <c r="G51" s="116"/>
      <c r="H51" s="77"/>
      <c r="I51" s="77"/>
      <c r="J51" s="78"/>
      <c r="K51" s="96"/>
      <c r="L51" s="117"/>
      <c r="M51" s="118">
        <f t="shared" si="2"/>
        <v>999</v>
      </c>
      <c r="N51" s="117"/>
      <c r="O51" s="77"/>
      <c r="P51" s="243"/>
      <c r="Q51" s="120">
        <f t="shared" si="3"/>
        <v>999</v>
      </c>
      <c r="R51" s="78"/>
    </row>
    <row r="52" spans="1:18" s="11" customFormat="1" ht="18.75" customHeight="1">
      <c r="A52" s="95">
        <v>46</v>
      </c>
      <c r="B52" s="76"/>
      <c r="C52" s="76"/>
      <c r="D52" s="77"/>
      <c r="E52" s="242"/>
      <c r="F52" s="116"/>
      <c r="G52" s="116"/>
      <c r="H52" s="77"/>
      <c r="I52" s="77"/>
      <c r="J52" s="78"/>
      <c r="K52" s="96"/>
      <c r="L52" s="117"/>
      <c r="M52" s="118">
        <f t="shared" si="2"/>
        <v>999</v>
      </c>
      <c r="N52" s="117"/>
      <c r="O52" s="77"/>
      <c r="P52" s="243"/>
      <c r="Q52" s="120">
        <f t="shared" si="3"/>
        <v>999</v>
      </c>
      <c r="R52" s="78"/>
    </row>
    <row r="53" spans="1:18" s="11" customFormat="1" ht="18.75" customHeight="1">
      <c r="A53" s="95">
        <v>47</v>
      </c>
      <c r="B53" s="76"/>
      <c r="C53" s="76"/>
      <c r="D53" s="77"/>
      <c r="E53" s="242"/>
      <c r="F53" s="116"/>
      <c r="G53" s="116"/>
      <c r="H53" s="77"/>
      <c r="I53" s="77"/>
      <c r="J53" s="78"/>
      <c r="K53" s="96"/>
      <c r="L53" s="117"/>
      <c r="M53" s="118">
        <f t="shared" si="2"/>
        <v>999</v>
      </c>
      <c r="N53" s="117"/>
      <c r="O53" s="77"/>
      <c r="P53" s="243"/>
      <c r="Q53" s="120">
        <f t="shared" si="3"/>
        <v>999</v>
      </c>
      <c r="R53" s="78"/>
    </row>
    <row r="54" spans="1:18" s="11" customFormat="1" ht="18.75" customHeight="1">
      <c r="A54" s="95">
        <v>48</v>
      </c>
      <c r="B54" s="76"/>
      <c r="C54" s="76"/>
      <c r="D54" s="77"/>
      <c r="E54" s="242"/>
      <c r="F54" s="116"/>
      <c r="G54" s="116"/>
      <c r="H54" s="77"/>
      <c r="I54" s="77"/>
      <c r="J54" s="78"/>
      <c r="K54" s="96"/>
      <c r="L54" s="117"/>
      <c r="M54" s="118">
        <f t="shared" si="2"/>
        <v>999</v>
      </c>
      <c r="N54" s="117"/>
      <c r="O54" s="77"/>
      <c r="P54" s="243"/>
      <c r="Q54" s="120">
        <f t="shared" si="3"/>
        <v>999</v>
      </c>
      <c r="R54" s="78"/>
    </row>
    <row r="55" spans="1:18" s="11" customFormat="1" ht="18.75" customHeight="1">
      <c r="A55" s="95">
        <v>49</v>
      </c>
      <c r="B55" s="76"/>
      <c r="C55" s="76"/>
      <c r="D55" s="77"/>
      <c r="E55" s="242"/>
      <c r="F55" s="116"/>
      <c r="G55" s="116"/>
      <c r="H55" s="77"/>
      <c r="I55" s="77"/>
      <c r="J55" s="78"/>
      <c r="K55" s="96"/>
      <c r="L55" s="117"/>
      <c r="M55" s="118">
        <f t="shared" si="2"/>
        <v>999</v>
      </c>
      <c r="N55" s="117"/>
      <c r="O55" s="77"/>
      <c r="P55" s="243"/>
      <c r="Q55" s="120">
        <f t="shared" si="3"/>
        <v>999</v>
      </c>
      <c r="R55" s="78"/>
    </row>
    <row r="56" spans="1:18" s="11" customFormat="1" ht="18.75" customHeight="1">
      <c r="A56" s="95">
        <v>50</v>
      </c>
      <c r="B56" s="76"/>
      <c r="C56" s="76"/>
      <c r="D56" s="77"/>
      <c r="E56" s="242"/>
      <c r="F56" s="116"/>
      <c r="G56" s="116"/>
      <c r="H56" s="77"/>
      <c r="I56" s="77"/>
      <c r="J56" s="78"/>
      <c r="K56" s="96"/>
      <c r="L56" s="117"/>
      <c r="M56" s="118">
        <f t="shared" si="2"/>
        <v>999</v>
      </c>
      <c r="N56" s="117"/>
      <c r="O56" s="77"/>
      <c r="P56" s="243"/>
      <c r="Q56" s="120">
        <f t="shared" si="3"/>
        <v>999</v>
      </c>
      <c r="R56" s="78"/>
    </row>
    <row r="57" spans="1:18" s="11" customFormat="1" ht="18.75" customHeight="1">
      <c r="A57" s="95">
        <v>51</v>
      </c>
      <c r="B57" s="76"/>
      <c r="C57" s="76"/>
      <c r="D57" s="77"/>
      <c r="E57" s="242"/>
      <c r="F57" s="116"/>
      <c r="G57" s="116"/>
      <c r="H57" s="77"/>
      <c r="I57" s="77"/>
      <c r="J57" s="78"/>
      <c r="K57" s="96"/>
      <c r="L57" s="117"/>
      <c r="M57" s="118">
        <f t="shared" si="2"/>
        <v>999</v>
      </c>
      <c r="N57" s="117"/>
      <c r="O57" s="77"/>
      <c r="P57" s="243"/>
      <c r="Q57" s="120">
        <f t="shared" si="3"/>
        <v>999</v>
      </c>
      <c r="R57" s="78"/>
    </row>
    <row r="58" spans="1:18" s="11" customFormat="1" ht="18.75" customHeight="1">
      <c r="A58" s="95">
        <v>52</v>
      </c>
      <c r="B58" s="76"/>
      <c r="C58" s="76"/>
      <c r="D58" s="77"/>
      <c r="E58" s="242"/>
      <c r="F58" s="116"/>
      <c r="G58" s="116"/>
      <c r="H58" s="77"/>
      <c r="I58" s="77"/>
      <c r="J58" s="78"/>
      <c r="K58" s="96"/>
      <c r="L58" s="117"/>
      <c r="M58" s="118">
        <f t="shared" si="2"/>
        <v>999</v>
      </c>
      <c r="N58" s="117"/>
      <c r="O58" s="77"/>
      <c r="P58" s="243"/>
      <c r="Q58" s="120">
        <f t="shared" si="3"/>
        <v>999</v>
      </c>
      <c r="R58" s="78"/>
    </row>
    <row r="59" spans="1:18" s="11" customFormat="1" ht="18.75" customHeight="1">
      <c r="A59" s="95">
        <v>53</v>
      </c>
      <c r="B59" s="76"/>
      <c r="C59" s="76"/>
      <c r="D59" s="77"/>
      <c r="E59" s="242"/>
      <c r="F59" s="116"/>
      <c r="G59" s="116"/>
      <c r="H59" s="77"/>
      <c r="I59" s="77"/>
      <c r="J59" s="78"/>
      <c r="K59" s="96"/>
      <c r="L59" s="117"/>
      <c r="M59" s="118">
        <f t="shared" si="2"/>
        <v>999</v>
      </c>
      <c r="N59" s="117"/>
      <c r="O59" s="77"/>
      <c r="P59" s="243"/>
      <c r="Q59" s="120">
        <f t="shared" si="3"/>
        <v>999</v>
      </c>
      <c r="R59" s="78"/>
    </row>
    <row r="60" spans="1:18" s="11" customFormat="1" ht="18.75" customHeight="1">
      <c r="A60" s="95">
        <v>54</v>
      </c>
      <c r="B60" s="76"/>
      <c r="C60" s="76"/>
      <c r="D60" s="77"/>
      <c r="E60" s="242"/>
      <c r="F60" s="116"/>
      <c r="G60" s="116"/>
      <c r="H60" s="77"/>
      <c r="I60" s="77"/>
      <c r="J60" s="78"/>
      <c r="K60" s="96"/>
      <c r="L60" s="117"/>
      <c r="M60" s="118">
        <f t="shared" si="2"/>
        <v>999</v>
      </c>
      <c r="N60" s="117"/>
      <c r="O60" s="77"/>
      <c r="P60" s="243"/>
      <c r="Q60" s="120">
        <f t="shared" si="3"/>
        <v>999</v>
      </c>
      <c r="R60" s="78"/>
    </row>
    <row r="61" spans="1:18" s="11" customFormat="1" ht="18.75" customHeight="1">
      <c r="A61" s="95">
        <v>55</v>
      </c>
      <c r="B61" s="76"/>
      <c r="C61" s="76"/>
      <c r="D61" s="77"/>
      <c r="E61" s="242"/>
      <c r="F61" s="116"/>
      <c r="G61" s="116"/>
      <c r="H61" s="77"/>
      <c r="I61" s="77"/>
      <c r="J61" s="78"/>
      <c r="K61" s="96"/>
      <c r="L61" s="117"/>
      <c r="M61" s="118">
        <f t="shared" si="2"/>
        <v>999</v>
      </c>
      <c r="N61" s="117"/>
      <c r="O61" s="77"/>
      <c r="P61" s="243"/>
      <c r="Q61" s="120">
        <f t="shared" si="3"/>
        <v>999</v>
      </c>
      <c r="R61" s="78"/>
    </row>
    <row r="62" spans="1:18" s="11" customFormat="1" ht="18.75" customHeight="1">
      <c r="A62" s="95">
        <v>56</v>
      </c>
      <c r="B62" s="76"/>
      <c r="C62" s="76"/>
      <c r="D62" s="77"/>
      <c r="E62" s="242"/>
      <c r="F62" s="116"/>
      <c r="G62" s="116"/>
      <c r="H62" s="77"/>
      <c r="I62" s="77"/>
      <c r="J62" s="78"/>
      <c r="K62" s="96"/>
      <c r="L62" s="117"/>
      <c r="M62" s="118">
        <f t="shared" si="2"/>
        <v>999</v>
      </c>
      <c r="N62" s="117"/>
      <c r="O62" s="77"/>
      <c r="P62" s="243"/>
      <c r="Q62" s="120">
        <f t="shared" si="3"/>
        <v>999</v>
      </c>
      <c r="R62" s="78"/>
    </row>
    <row r="63" spans="1:18" s="11" customFormat="1" ht="18.75" customHeight="1">
      <c r="A63" s="95">
        <v>57</v>
      </c>
      <c r="B63" s="76"/>
      <c r="C63" s="76"/>
      <c r="D63" s="77"/>
      <c r="E63" s="242"/>
      <c r="F63" s="116"/>
      <c r="G63" s="116"/>
      <c r="H63" s="77"/>
      <c r="I63" s="77"/>
      <c r="J63" s="78"/>
      <c r="K63" s="96"/>
      <c r="L63" s="117"/>
      <c r="M63" s="118">
        <f t="shared" si="2"/>
        <v>999</v>
      </c>
      <c r="N63" s="117"/>
      <c r="O63" s="77"/>
      <c r="P63" s="243"/>
      <c r="Q63" s="120">
        <f t="shared" si="3"/>
        <v>999</v>
      </c>
      <c r="R63" s="78"/>
    </row>
    <row r="64" spans="1:18" s="11" customFormat="1" ht="18.75" customHeight="1">
      <c r="A64" s="95">
        <v>58</v>
      </c>
      <c r="B64" s="76"/>
      <c r="C64" s="76"/>
      <c r="D64" s="77"/>
      <c r="E64" s="242"/>
      <c r="F64" s="116"/>
      <c r="G64" s="116"/>
      <c r="H64" s="77"/>
      <c r="I64" s="77"/>
      <c r="J64" s="78"/>
      <c r="K64" s="96"/>
      <c r="L64" s="117"/>
      <c r="M64" s="118">
        <f t="shared" si="2"/>
        <v>999</v>
      </c>
      <c r="N64" s="117"/>
      <c r="O64" s="77"/>
      <c r="P64" s="243"/>
      <c r="Q64" s="120">
        <f t="shared" si="3"/>
        <v>999</v>
      </c>
      <c r="R64" s="78"/>
    </row>
    <row r="65" spans="1:18" s="11" customFormat="1" ht="18.75" customHeight="1">
      <c r="A65" s="95">
        <v>59</v>
      </c>
      <c r="B65" s="76"/>
      <c r="C65" s="76"/>
      <c r="D65" s="77"/>
      <c r="E65" s="242"/>
      <c r="F65" s="116"/>
      <c r="G65" s="116"/>
      <c r="H65" s="77"/>
      <c r="I65" s="77"/>
      <c r="J65" s="78"/>
      <c r="K65" s="96"/>
      <c r="L65" s="117"/>
      <c r="M65" s="118">
        <f t="shared" si="2"/>
        <v>999</v>
      </c>
      <c r="N65" s="117"/>
      <c r="O65" s="77"/>
      <c r="P65" s="243"/>
      <c r="Q65" s="120">
        <f t="shared" si="3"/>
        <v>999</v>
      </c>
      <c r="R65" s="78"/>
    </row>
    <row r="66" spans="1:18" s="11" customFormat="1" ht="18.75" customHeight="1">
      <c r="A66" s="95">
        <v>60</v>
      </c>
      <c r="B66" s="76"/>
      <c r="C66" s="76"/>
      <c r="D66" s="77"/>
      <c r="E66" s="242"/>
      <c r="F66" s="116"/>
      <c r="G66" s="116"/>
      <c r="H66" s="77"/>
      <c r="I66" s="77"/>
      <c r="J66" s="78"/>
      <c r="K66" s="96"/>
      <c r="L66" s="117"/>
      <c r="M66" s="118">
        <f t="shared" si="2"/>
        <v>999</v>
      </c>
      <c r="N66" s="117"/>
      <c r="O66" s="77"/>
      <c r="P66" s="243"/>
      <c r="Q66" s="120">
        <f t="shared" si="3"/>
        <v>999</v>
      </c>
      <c r="R66" s="78"/>
    </row>
    <row r="67" spans="1:18" s="11" customFormat="1" ht="18.75" customHeight="1">
      <c r="A67" s="95">
        <v>61</v>
      </c>
      <c r="B67" s="76"/>
      <c r="C67" s="76"/>
      <c r="D67" s="77"/>
      <c r="E67" s="242"/>
      <c r="F67" s="116"/>
      <c r="G67" s="116"/>
      <c r="H67" s="77"/>
      <c r="I67" s="77"/>
      <c r="J67" s="78"/>
      <c r="K67" s="96"/>
      <c r="L67" s="117"/>
      <c r="M67" s="118">
        <f t="shared" si="2"/>
        <v>999</v>
      </c>
      <c r="N67" s="117"/>
      <c r="O67" s="77"/>
      <c r="P67" s="243"/>
      <c r="Q67" s="120">
        <f t="shared" si="3"/>
        <v>999</v>
      </c>
      <c r="R67" s="78"/>
    </row>
    <row r="68" spans="1:18" s="11" customFormat="1" ht="18.75" customHeight="1">
      <c r="A68" s="95">
        <v>62</v>
      </c>
      <c r="B68" s="76"/>
      <c r="C68" s="76"/>
      <c r="D68" s="77"/>
      <c r="E68" s="242"/>
      <c r="F68" s="116"/>
      <c r="G68" s="116"/>
      <c r="H68" s="77"/>
      <c r="I68" s="77"/>
      <c r="J68" s="78"/>
      <c r="K68" s="96"/>
      <c r="L68" s="117"/>
      <c r="M68" s="118">
        <f t="shared" si="2"/>
        <v>999</v>
      </c>
      <c r="N68" s="117"/>
      <c r="O68" s="77"/>
      <c r="P68" s="243"/>
      <c r="Q68" s="120">
        <f t="shared" si="3"/>
        <v>999</v>
      </c>
      <c r="R68" s="78"/>
    </row>
    <row r="69" spans="1:18" s="11" customFormat="1" ht="18.75" customHeight="1">
      <c r="A69" s="95">
        <v>63</v>
      </c>
      <c r="B69" s="76"/>
      <c r="C69" s="76"/>
      <c r="D69" s="77"/>
      <c r="E69" s="242"/>
      <c r="F69" s="116"/>
      <c r="G69" s="116"/>
      <c r="H69" s="77"/>
      <c r="I69" s="77"/>
      <c r="J69" s="78"/>
      <c r="K69" s="96"/>
      <c r="L69" s="117"/>
      <c r="M69" s="118">
        <f t="shared" si="2"/>
        <v>999</v>
      </c>
      <c r="N69" s="117"/>
      <c r="O69" s="77"/>
      <c r="P69" s="243"/>
      <c r="Q69" s="120">
        <f t="shared" si="3"/>
        <v>999</v>
      </c>
      <c r="R69" s="78"/>
    </row>
    <row r="70" spans="1:18" s="11" customFormat="1" ht="18.75" customHeight="1">
      <c r="A70" s="95">
        <v>64</v>
      </c>
      <c r="B70" s="76"/>
      <c r="C70" s="76"/>
      <c r="D70" s="77"/>
      <c r="E70" s="242"/>
      <c r="F70" s="116"/>
      <c r="G70" s="116"/>
      <c r="H70" s="77"/>
      <c r="I70" s="77"/>
      <c r="J70" s="78"/>
      <c r="K70" s="96"/>
      <c r="L70" s="117"/>
      <c r="M70" s="118">
        <f t="shared" si="2"/>
        <v>999</v>
      </c>
      <c r="N70" s="117"/>
      <c r="O70" s="77"/>
      <c r="P70" s="243"/>
      <c r="Q70" s="120">
        <f t="shared" si="3"/>
        <v>999</v>
      </c>
      <c r="R70" s="78"/>
    </row>
    <row r="71" spans="1:18" s="11" customFormat="1" ht="18.75" customHeight="1">
      <c r="A71" s="95">
        <v>65</v>
      </c>
      <c r="B71" s="76"/>
      <c r="C71" s="76"/>
      <c r="D71" s="77"/>
      <c r="E71" s="242"/>
      <c r="F71" s="116"/>
      <c r="G71" s="116"/>
      <c r="H71" s="77"/>
      <c r="I71" s="77"/>
      <c r="J71" s="78"/>
      <c r="K71" s="96"/>
      <c r="L71" s="117"/>
      <c r="M71" s="118">
        <f aca="true" t="shared" si="4" ref="M71:M102">IF(R71="",999,R71)</f>
        <v>999</v>
      </c>
      <c r="N71" s="117"/>
      <c r="O71" s="77"/>
      <c r="P71" s="243"/>
      <c r="Q71" s="120">
        <f aca="true" t="shared" si="5" ref="Q71:Q102">IF(O71="DA",1,IF(O71="WC",2,IF(O71="SE",3,IF(O71="Q",4,IF(O71="LL",5,999)))))</f>
        <v>999</v>
      </c>
      <c r="R71" s="78"/>
    </row>
    <row r="72" spans="1:18" s="11" customFormat="1" ht="18.75" customHeight="1">
      <c r="A72" s="95">
        <v>66</v>
      </c>
      <c r="B72" s="76"/>
      <c r="C72" s="76"/>
      <c r="D72" s="77"/>
      <c r="E72" s="242"/>
      <c r="F72" s="116"/>
      <c r="G72" s="116"/>
      <c r="H72" s="77"/>
      <c r="I72" s="77"/>
      <c r="J72" s="78"/>
      <c r="K72" s="96"/>
      <c r="L72" s="117"/>
      <c r="M72" s="118">
        <f t="shared" si="4"/>
        <v>999</v>
      </c>
      <c r="N72" s="117"/>
      <c r="O72" s="77"/>
      <c r="P72" s="243"/>
      <c r="Q72" s="120">
        <f t="shared" si="5"/>
        <v>999</v>
      </c>
      <c r="R72" s="78"/>
    </row>
    <row r="73" spans="1:18" s="11" customFormat="1" ht="18.75" customHeight="1">
      <c r="A73" s="95">
        <v>67</v>
      </c>
      <c r="B73" s="76"/>
      <c r="C73" s="76"/>
      <c r="D73" s="77"/>
      <c r="E73" s="242"/>
      <c r="F73" s="116"/>
      <c r="G73" s="116"/>
      <c r="H73" s="77"/>
      <c r="I73" s="77"/>
      <c r="J73" s="78"/>
      <c r="K73" s="96"/>
      <c r="L73" s="117"/>
      <c r="M73" s="118">
        <f t="shared" si="4"/>
        <v>999</v>
      </c>
      <c r="N73" s="117"/>
      <c r="O73" s="77"/>
      <c r="P73" s="243"/>
      <c r="Q73" s="120">
        <f t="shared" si="5"/>
        <v>999</v>
      </c>
      <c r="R73" s="78"/>
    </row>
    <row r="74" spans="1:18" s="11" customFormat="1" ht="18.75" customHeight="1">
      <c r="A74" s="95">
        <v>68</v>
      </c>
      <c r="B74" s="76"/>
      <c r="C74" s="76"/>
      <c r="D74" s="77"/>
      <c r="E74" s="242"/>
      <c r="F74" s="116"/>
      <c r="G74" s="116"/>
      <c r="H74" s="77"/>
      <c r="I74" s="77"/>
      <c r="J74" s="78"/>
      <c r="K74" s="96"/>
      <c r="L74" s="117"/>
      <c r="M74" s="118">
        <f t="shared" si="4"/>
        <v>999</v>
      </c>
      <c r="N74" s="117"/>
      <c r="O74" s="77"/>
      <c r="P74" s="243"/>
      <c r="Q74" s="120">
        <f t="shared" si="5"/>
        <v>999</v>
      </c>
      <c r="R74" s="78"/>
    </row>
    <row r="75" spans="1:18" s="11" customFormat="1" ht="18.75" customHeight="1">
      <c r="A75" s="95">
        <v>69</v>
      </c>
      <c r="B75" s="76"/>
      <c r="C75" s="76"/>
      <c r="D75" s="77"/>
      <c r="E75" s="242"/>
      <c r="F75" s="116"/>
      <c r="G75" s="116"/>
      <c r="H75" s="77"/>
      <c r="I75" s="77"/>
      <c r="J75" s="78"/>
      <c r="K75" s="96"/>
      <c r="L75" s="117"/>
      <c r="M75" s="118">
        <f t="shared" si="4"/>
        <v>999</v>
      </c>
      <c r="N75" s="117"/>
      <c r="O75" s="77"/>
      <c r="P75" s="243"/>
      <c r="Q75" s="120">
        <f t="shared" si="5"/>
        <v>999</v>
      </c>
      <c r="R75" s="78"/>
    </row>
    <row r="76" spans="1:18" s="11" customFormat="1" ht="18.75" customHeight="1">
      <c r="A76" s="95">
        <v>70</v>
      </c>
      <c r="B76" s="76"/>
      <c r="C76" s="76"/>
      <c r="D76" s="77"/>
      <c r="E76" s="242"/>
      <c r="F76" s="116"/>
      <c r="G76" s="116"/>
      <c r="H76" s="77"/>
      <c r="I76" s="77"/>
      <c r="J76" s="78"/>
      <c r="K76" s="96"/>
      <c r="L76" s="117"/>
      <c r="M76" s="118">
        <f t="shared" si="4"/>
        <v>999</v>
      </c>
      <c r="N76" s="117"/>
      <c r="O76" s="77"/>
      <c r="P76" s="243"/>
      <c r="Q76" s="120">
        <f t="shared" si="5"/>
        <v>999</v>
      </c>
      <c r="R76" s="78"/>
    </row>
    <row r="77" spans="1:18" s="11" customFormat="1" ht="18.75" customHeight="1">
      <c r="A77" s="95">
        <v>71</v>
      </c>
      <c r="B77" s="76"/>
      <c r="C77" s="76"/>
      <c r="D77" s="77"/>
      <c r="E77" s="242"/>
      <c r="F77" s="116"/>
      <c r="G77" s="116"/>
      <c r="H77" s="77"/>
      <c r="I77" s="77"/>
      <c r="J77" s="78"/>
      <c r="K77" s="96"/>
      <c r="L77" s="117"/>
      <c r="M77" s="118">
        <f t="shared" si="4"/>
        <v>999</v>
      </c>
      <c r="N77" s="117"/>
      <c r="O77" s="77"/>
      <c r="P77" s="243"/>
      <c r="Q77" s="120">
        <f t="shared" si="5"/>
        <v>999</v>
      </c>
      <c r="R77" s="78"/>
    </row>
    <row r="78" spans="1:18" s="11" customFormat="1" ht="18.75" customHeight="1">
      <c r="A78" s="95">
        <v>72</v>
      </c>
      <c r="B78" s="76"/>
      <c r="C78" s="76"/>
      <c r="D78" s="77"/>
      <c r="E78" s="242"/>
      <c r="F78" s="116"/>
      <c r="G78" s="116"/>
      <c r="H78" s="77"/>
      <c r="I78" s="77"/>
      <c r="J78" s="78"/>
      <c r="K78" s="96"/>
      <c r="L78" s="117"/>
      <c r="M78" s="118">
        <f t="shared" si="4"/>
        <v>999</v>
      </c>
      <c r="N78" s="117"/>
      <c r="O78" s="77"/>
      <c r="P78" s="243"/>
      <c r="Q78" s="120">
        <f t="shared" si="5"/>
        <v>999</v>
      </c>
      <c r="R78" s="78"/>
    </row>
    <row r="79" spans="1:18" s="11" customFormat="1" ht="18.75" customHeight="1">
      <c r="A79" s="95">
        <v>73</v>
      </c>
      <c r="B79" s="76"/>
      <c r="C79" s="76"/>
      <c r="D79" s="77"/>
      <c r="E79" s="242"/>
      <c r="F79" s="116"/>
      <c r="G79" s="116"/>
      <c r="H79" s="77"/>
      <c r="I79" s="77"/>
      <c r="J79" s="78"/>
      <c r="K79" s="96"/>
      <c r="L79" s="117"/>
      <c r="M79" s="118">
        <f t="shared" si="4"/>
        <v>999</v>
      </c>
      <c r="N79" s="117"/>
      <c r="O79" s="77"/>
      <c r="P79" s="243"/>
      <c r="Q79" s="120">
        <f t="shared" si="5"/>
        <v>999</v>
      </c>
      <c r="R79" s="78"/>
    </row>
    <row r="80" spans="1:18" s="11" customFormat="1" ht="18.75" customHeight="1">
      <c r="A80" s="95">
        <v>74</v>
      </c>
      <c r="B80" s="76"/>
      <c r="C80" s="76"/>
      <c r="D80" s="77"/>
      <c r="E80" s="242"/>
      <c r="F80" s="116"/>
      <c r="G80" s="116"/>
      <c r="H80" s="77"/>
      <c r="I80" s="77"/>
      <c r="J80" s="78"/>
      <c r="K80" s="96"/>
      <c r="L80" s="117"/>
      <c r="M80" s="118">
        <f t="shared" si="4"/>
        <v>999</v>
      </c>
      <c r="N80" s="117"/>
      <c r="O80" s="77"/>
      <c r="P80" s="243"/>
      <c r="Q80" s="120">
        <f t="shared" si="5"/>
        <v>999</v>
      </c>
      <c r="R80" s="78"/>
    </row>
    <row r="81" spans="1:18" s="11" customFormat="1" ht="18.75" customHeight="1">
      <c r="A81" s="95">
        <v>75</v>
      </c>
      <c r="B81" s="76"/>
      <c r="C81" s="76"/>
      <c r="D81" s="77"/>
      <c r="E81" s="242"/>
      <c r="F81" s="116"/>
      <c r="G81" s="116"/>
      <c r="H81" s="77"/>
      <c r="I81" s="77"/>
      <c r="J81" s="78"/>
      <c r="K81" s="96"/>
      <c r="L81" s="117"/>
      <c r="M81" s="118">
        <f t="shared" si="4"/>
        <v>999</v>
      </c>
      <c r="N81" s="117"/>
      <c r="O81" s="77"/>
      <c r="P81" s="243"/>
      <c r="Q81" s="120">
        <f t="shared" si="5"/>
        <v>999</v>
      </c>
      <c r="R81" s="78"/>
    </row>
    <row r="82" spans="1:18" s="11" customFormat="1" ht="18.75" customHeight="1">
      <c r="A82" s="95">
        <v>76</v>
      </c>
      <c r="B82" s="76"/>
      <c r="C82" s="76"/>
      <c r="D82" s="77"/>
      <c r="E82" s="242"/>
      <c r="F82" s="116"/>
      <c r="G82" s="116"/>
      <c r="H82" s="77"/>
      <c r="I82" s="77"/>
      <c r="J82" s="78"/>
      <c r="K82" s="96"/>
      <c r="L82" s="117"/>
      <c r="M82" s="118">
        <f t="shared" si="4"/>
        <v>999</v>
      </c>
      <c r="N82" s="117"/>
      <c r="O82" s="77"/>
      <c r="P82" s="243"/>
      <c r="Q82" s="120">
        <f t="shared" si="5"/>
        <v>999</v>
      </c>
      <c r="R82" s="78"/>
    </row>
    <row r="83" spans="1:18" s="11" customFormat="1" ht="18.75" customHeight="1">
      <c r="A83" s="95">
        <v>77</v>
      </c>
      <c r="B83" s="76"/>
      <c r="C83" s="76"/>
      <c r="D83" s="77"/>
      <c r="E83" s="242"/>
      <c r="F83" s="116"/>
      <c r="G83" s="116"/>
      <c r="H83" s="77"/>
      <c r="I83" s="77"/>
      <c r="J83" s="78"/>
      <c r="K83" s="96"/>
      <c r="L83" s="117"/>
      <c r="M83" s="118">
        <f t="shared" si="4"/>
        <v>999</v>
      </c>
      <c r="N83" s="117"/>
      <c r="O83" s="77"/>
      <c r="P83" s="243"/>
      <c r="Q83" s="120">
        <f t="shared" si="5"/>
        <v>999</v>
      </c>
      <c r="R83" s="78"/>
    </row>
    <row r="84" spans="1:18" s="11" customFormat="1" ht="18.75" customHeight="1">
      <c r="A84" s="95">
        <v>78</v>
      </c>
      <c r="B84" s="76"/>
      <c r="C84" s="76"/>
      <c r="D84" s="77"/>
      <c r="E84" s="242"/>
      <c r="F84" s="116"/>
      <c r="G84" s="116"/>
      <c r="H84" s="77"/>
      <c r="I84" s="77"/>
      <c r="J84" s="78"/>
      <c r="K84" s="96"/>
      <c r="L84" s="117"/>
      <c r="M84" s="118">
        <f t="shared" si="4"/>
        <v>999</v>
      </c>
      <c r="N84" s="117"/>
      <c r="O84" s="77"/>
      <c r="P84" s="243"/>
      <c r="Q84" s="120">
        <f t="shared" si="5"/>
        <v>999</v>
      </c>
      <c r="R84" s="78"/>
    </row>
    <row r="85" spans="1:18" s="11" customFormat="1" ht="18.75" customHeight="1">
      <c r="A85" s="95">
        <v>79</v>
      </c>
      <c r="B85" s="76"/>
      <c r="C85" s="76"/>
      <c r="D85" s="77"/>
      <c r="E85" s="242"/>
      <c r="F85" s="116"/>
      <c r="G85" s="116"/>
      <c r="H85" s="77"/>
      <c r="I85" s="77"/>
      <c r="J85" s="78"/>
      <c r="K85" s="96"/>
      <c r="L85" s="117"/>
      <c r="M85" s="118">
        <f t="shared" si="4"/>
        <v>999</v>
      </c>
      <c r="N85" s="117"/>
      <c r="O85" s="77"/>
      <c r="P85" s="243"/>
      <c r="Q85" s="120">
        <f t="shared" si="5"/>
        <v>999</v>
      </c>
      <c r="R85" s="78"/>
    </row>
    <row r="86" spans="1:18" s="11" customFormat="1" ht="18.75" customHeight="1">
      <c r="A86" s="95">
        <v>80</v>
      </c>
      <c r="B86" s="76"/>
      <c r="C86" s="76"/>
      <c r="D86" s="77"/>
      <c r="E86" s="242"/>
      <c r="F86" s="116"/>
      <c r="G86" s="116"/>
      <c r="H86" s="77"/>
      <c r="I86" s="77"/>
      <c r="J86" s="78"/>
      <c r="K86" s="96"/>
      <c r="L86" s="117"/>
      <c r="M86" s="118">
        <f t="shared" si="4"/>
        <v>999</v>
      </c>
      <c r="N86" s="117"/>
      <c r="O86" s="77"/>
      <c r="P86" s="243"/>
      <c r="Q86" s="120">
        <f t="shared" si="5"/>
        <v>999</v>
      </c>
      <c r="R86" s="78"/>
    </row>
    <row r="87" spans="1:18" s="11" customFormat="1" ht="18.75" customHeight="1">
      <c r="A87" s="95">
        <v>81</v>
      </c>
      <c r="B87" s="76"/>
      <c r="C87" s="76"/>
      <c r="D87" s="77"/>
      <c r="E87" s="242"/>
      <c r="F87" s="116"/>
      <c r="G87" s="116"/>
      <c r="H87" s="77"/>
      <c r="I87" s="77"/>
      <c r="J87" s="78"/>
      <c r="K87" s="96"/>
      <c r="L87" s="117"/>
      <c r="M87" s="118">
        <f t="shared" si="4"/>
        <v>999</v>
      </c>
      <c r="N87" s="117"/>
      <c r="O87" s="77"/>
      <c r="P87" s="243"/>
      <c r="Q87" s="120">
        <f t="shared" si="5"/>
        <v>999</v>
      </c>
      <c r="R87" s="78"/>
    </row>
    <row r="88" spans="1:18" s="11" customFormat="1" ht="18.75" customHeight="1">
      <c r="A88" s="95">
        <v>82</v>
      </c>
      <c r="B88" s="76"/>
      <c r="C88" s="76"/>
      <c r="D88" s="77"/>
      <c r="E88" s="242"/>
      <c r="F88" s="116"/>
      <c r="G88" s="116"/>
      <c r="H88" s="77"/>
      <c r="I88" s="77"/>
      <c r="J88" s="78"/>
      <c r="K88" s="96"/>
      <c r="L88" s="117"/>
      <c r="M88" s="118">
        <f t="shared" si="4"/>
        <v>999</v>
      </c>
      <c r="N88" s="117"/>
      <c r="O88" s="77"/>
      <c r="P88" s="243"/>
      <c r="Q88" s="120">
        <f t="shared" si="5"/>
        <v>999</v>
      </c>
      <c r="R88" s="78"/>
    </row>
    <row r="89" spans="1:18" s="11" customFormat="1" ht="18.75" customHeight="1">
      <c r="A89" s="95">
        <v>83</v>
      </c>
      <c r="B89" s="76"/>
      <c r="C89" s="76"/>
      <c r="D89" s="77"/>
      <c r="E89" s="242"/>
      <c r="F89" s="116"/>
      <c r="G89" s="116"/>
      <c r="H89" s="77"/>
      <c r="I89" s="77"/>
      <c r="J89" s="78"/>
      <c r="K89" s="96"/>
      <c r="L89" s="117"/>
      <c r="M89" s="118">
        <f t="shared" si="4"/>
        <v>999</v>
      </c>
      <c r="N89" s="117"/>
      <c r="O89" s="77"/>
      <c r="P89" s="243"/>
      <c r="Q89" s="120">
        <f t="shared" si="5"/>
        <v>999</v>
      </c>
      <c r="R89" s="78"/>
    </row>
    <row r="90" spans="1:18" s="11" customFormat="1" ht="18.75" customHeight="1">
      <c r="A90" s="95">
        <v>84</v>
      </c>
      <c r="B90" s="76"/>
      <c r="C90" s="76"/>
      <c r="D90" s="77"/>
      <c r="E90" s="242"/>
      <c r="F90" s="116"/>
      <c r="G90" s="116"/>
      <c r="H90" s="77"/>
      <c r="I90" s="77"/>
      <c r="J90" s="78"/>
      <c r="K90" s="96"/>
      <c r="L90" s="117"/>
      <c r="M90" s="118">
        <f t="shared" si="4"/>
        <v>999</v>
      </c>
      <c r="N90" s="117"/>
      <c r="O90" s="77"/>
      <c r="P90" s="243"/>
      <c r="Q90" s="120">
        <f t="shared" si="5"/>
        <v>999</v>
      </c>
      <c r="R90" s="78"/>
    </row>
    <row r="91" spans="1:18" s="11" customFormat="1" ht="18.75" customHeight="1">
      <c r="A91" s="95">
        <v>85</v>
      </c>
      <c r="B91" s="76"/>
      <c r="C91" s="76"/>
      <c r="D91" s="77"/>
      <c r="E91" s="242"/>
      <c r="F91" s="116"/>
      <c r="G91" s="116"/>
      <c r="H91" s="77"/>
      <c r="I91" s="77"/>
      <c r="J91" s="78"/>
      <c r="K91" s="96"/>
      <c r="L91" s="117"/>
      <c r="M91" s="118">
        <f t="shared" si="4"/>
        <v>999</v>
      </c>
      <c r="N91" s="117"/>
      <c r="O91" s="77"/>
      <c r="P91" s="243"/>
      <c r="Q91" s="120">
        <f t="shared" si="5"/>
        <v>999</v>
      </c>
      <c r="R91" s="78"/>
    </row>
    <row r="92" spans="1:18" s="11" customFormat="1" ht="18.75" customHeight="1">
      <c r="A92" s="95">
        <v>86</v>
      </c>
      <c r="B92" s="76"/>
      <c r="C92" s="76"/>
      <c r="D92" s="77"/>
      <c r="E92" s="242"/>
      <c r="F92" s="116"/>
      <c r="G92" s="116"/>
      <c r="H92" s="77"/>
      <c r="I92" s="77"/>
      <c r="J92" s="78"/>
      <c r="K92" s="96"/>
      <c r="L92" s="117"/>
      <c r="M92" s="118">
        <f t="shared" si="4"/>
        <v>999</v>
      </c>
      <c r="N92" s="117"/>
      <c r="O92" s="77"/>
      <c r="P92" s="243"/>
      <c r="Q92" s="120">
        <f t="shared" si="5"/>
        <v>999</v>
      </c>
      <c r="R92" s="78"/>
    </row>
    <row r="93" spans="1:18" s="11" customFormat="1" ht="18.75" customHeight="1">
      <c r="A93" s="95">
        <v>87</v>
      </c>
      <c r="B93" s="76"/>
      <c r="C93" s="76"/>
      <c r="D93" s="77"/>
      <c r="E93" s="242"/>
      <c r="F93" s="116"/>
      <c r="G93" s="116"/>
      <c r="H93" s="77"/>
      <c r="I93" s="77"/>
      <c r="J93" s="78"/>
      <c r="K93" s="96"/>
      <c r="L93" s="117"/>
      <c r="M93" s="118">
        <f t="shared" si="4"/>
        <v>999</v>
      </c>
      <c r="N93" s="117"/>
      <c r="O93" s="77"/>
      <c r="P93" s="243"/>
      <c r="Q93" s="120">
        <f t="shared" si="5"/>
        <v>999</v>
      </c>
      <c r="R93" s="78"/>
    </row>
    <row r="94" spans="1:18" s="11" customFormat="1" ht="18.75" customHeight="1">
      <c r="A94" s="95">
        <v>88</v>
      </c>
      <c r="B94" s="76"/>
      <c r="C94" s="76"/>
      <c r="D94" s="77"/>
      <c r="E94" s="242"/>
      <c r="F94" s="116"/>
      <c r="G94" s="116"/>
      <c r="H94" s="77"/>
      <c r="I94" s="77"/>
      <c r="J94" s="78"/>
      <c r="K94" s="96"/>
      <c r="L94" s="117"/>
      <c r="M94" s="118">
        <f t="shared" si="4"/>
        <v>999</v>
      </c>
      <c r="N94" s="117"/>
      <c r="O94" s="77"/>
      <c r="P94" s="243"/>
      <c r="Q94" s="120">
        <f t="shared" si="5"/>
        <v>999</v>
      </c>
      <c r="R94" s="78"/>
    </row>
    <row r="95" spans="1:18" s="11" customFormat="1" ht="18.75" customHeight="1">
      <c r="A95" s="95">
        <v>89</v>
      </c>
      <c r="B95" s="76"/>
      <c r="C95" s="76"/>
      <c r="D95" s="77"/>
      <c r="E95" s="242"/>
      <c r="F95" s="116"/>
      <c r="G95" s="116"/>
      <c r="H95" s="77"/>
      <c r="I95" s="77"/>
      <c r="J95" s="78"/>
      <c r="K95" s="96"/>
      <c r="L95" s="117"/>
      <c r="M95" s="118">
        <f t="shared" si="4"/>
        <v>999</v>
      </c>
      <c r="N95" s="117"/>
      <c r="O95" s="77"/>
      <c r="P95" s="243"/>
      <c r="Q95" s="120">
        <f t="shared" si="5"/>
        <v>999</v>
      </c>
      <c r="R95" s="78"/>
    </row>
    <row r="96" spans="1:18" s="11" customFormat="1" ht="18.75" customHeight="1">
      <c r="A96" s="95">
        <v>90</v>
      </c>
      <c r="B96" s="76"/>
      <c r="C96" s="76"/>
      <c r="D96" s="77"/>
      <c r="E96" s="242"/>
      <c r="F96" s="116"/>
      <c r="G96" s="116"/>
      <c r="H96" s="77"/>
      <c r="I96" s="77"/>
      <c r="J96" s="78"/>
      <c r="K96" s="96"/>
      <c r="L96" s="117"/>
      <c r="M96" s="118">
        <f t="shared" si="4"/>
        <v>999</v>
      </c>
      <c r="N96" s="117"/>
      <c r="O96" s="77"/>
      <c r="P96" s="243"/>
      <c r="Q96" s="120">
        <f t="shared" si="5"/>
        <v>999</v>
      </c>
      <c r="R96" s="78"/>
    </row>
    <row r="97" spans="1:18" s="11" customFormat="1" ht="18.75" customHeight="1">
      <c r="A97" s="95">
        <v>91</v>
      </c>
      <c r="B97" s="76"/>
      <c r="C97" s="76"/>
      <c r="D97" s="77"/>
      <c r="E97" s="242"/>
      <c r="F97" s="116"/>
      <c r="G97" s="116"/>
      <c r="H97" s="77"/>
      <c r="I97" s="77"/>
      <c r="J97" s="78"/>
      <c r="K97" s="96"/>
      <c r="L97" s="117"/>
      <c r="M97" s="118">
        <f t="shared" si="4"/>
        <v>999</v>
      </c>
      <c r="N97" s="117"/>
      <c r="O97" s="77"/>
      <c r="P97" s="243"/>
      <c r="Q97" s="120">
        <f t="shared" si="5"/>
        <v>999</v>
      </c>
      <c r="R97" s="78"/>
    </row>
    <row r="98" spans="1:18" s="11" customFormat="1" ht="18.75" customHeight="1">
      <c r="A98" s="95">
        <v>92</v>
      </c>
      <c r="B98" s="76"/>
      <c r="C98" s="76"/>
      <c r="D98" s="77"/>
      <c r="E98" s="242"/>
      <c r="F98" s="116"/>
      <c r="G98" s="116"/>
      <c r="H98" s="77"/>
      <c r="I98" s="77"/>
      <c r="J98" s="78"/>
      <c r="K98" s="96"/>
      <c r="L98" s="117"/>
      <c r="M98" s="118">
        <f t="shared" si="4"/>
        <v>999</v>
      </c>
      <c r="N98" s="117"/>
      <c r="O98" s="77"/>
      <c r="P98" s="243"/>
      <c r="Q98" s="120">
        <f t="shared" si="5"/>
        <v>999</v>
      </c>
      <c r="R98" s="78"/>
    </row>
    <row r="99" spans="1:18" s="11" customFormat="1" ht="18.75" customHeight="1">
      <c r="A99" s="95">
        <v>93</v>
      </c>
      <c r="B99" s="76"/>
      <c r="C99" s="76"/>
      <c r="D99" s="77"/>
      <c r="E99" s="242"/>
      <c r="F99" s="116"/>
      <c r="G99" s="116"/>
      <c r="H99" s="77"/>
      <c r="I99" s="77"/>
      <c r="J99" s="78"/>
      <c r="K99" s="96"/>
      <c r="L99" s="117"/>
      <c r="M99" s="118">
        <f t="shared" si="4"/>
        <v>999</v>
      </c>
      <c r="N99" s="117"/>
      <c r="O99" s="77"/>
      <c r="P99" s="243"/>
      <c r="Q99" s="120">
        <f t="shared" si="5"/>
        <v>999</v>
      </c>
      <c r="R99" s="78"/>
    </row>
    <row r="100" spans="1:18" s="11" customFormat="1" ht="18.75" customHeight="1">
      <c r="A100" s="95">
        <v>94</v>
      </c>
      <c r="B100" s="76"/>
      <c r="C100" s="76"/>
      <c r="D100" s="77"/>
      <c r="E100" s="242"/>
      <c r="F100" s="116"/>
      <c r="G100" s="116"/>
      <c r="H100" s="77"/>
      <c r="I100" s="77"/>
      <c r="J100" s="78"/>
      <c r="K100" s="96"/>
      <c r="L100" s="117"/>
      <c r="M100" s="118">
        <f t="shared" si="4"/>
        <v>999</v>
      </c>
      <c r="N100" s="117"/>
      <c r="O100" s="77"/>
      <c r="P100" s="243"/>
      <c r="Q100" s="120">
        <f t="shared" si="5"/>
        <v>999</v>
      </c>
      <c r="R100" s="78"/>
    </row>
    <row r="101" spans="1:18" s="11" customFormat="1" ht="18.75" customHeight="1">
      <c r="A101" s="95">
        <v>95</v>
      </c>
      <c r="B101" s="76"/>
      <c r="C101" s="76"/>
      <c r="D101" s="77"/>
      <c r="E101" s="242"/>
      <c r="F101" s="116"/>
      <c r="G101" s="116"/>
      <c r="H101" s="77"/>
      <c r="I101" s="77"/>
      <c r="J101" s="78"/>
      <c r="K101" s="96"/>
      <c r="L101" s="117"/>
      <c r="M101" s="118">
        <f t="shared" si="4"/>
        <v>999</v>
      </c>
      <c r="N101" s="117"/>
      <c r="O101" s="77"/>
      <c r="P101" s="243"/>
      <c r="Q101" s="120">
        <f t="shared" si="5"/>
        <v>999</v>
      </c>
      <c r="R101" s="78"/>
    </row>
    <row r="102" spans="1:18" s="11" customFormat="1" ht="18.75" customHeight="1">
      <c r="A102" s="95">
        <v>96</v>
      </c>
      <c r="B102" s="76"/>
      <c r="C102" s="76"/>
      <c r="D102" s="77"/>
      <c r="E102" s="242"/>
      <c r="F102" s="116"/>
      <c r="G102" s="116"/>
      <c r="H102" s="77"/>
      <c r="I102" s="77"/>
      <c r="J102" s="78"/>
      <c r="K102" s="96"/>
      <c r="L102" s="117"/>
      <c r="M102" s="118">
        <f t="shared" si="4"/>
        <v>999</v>
      </c>
      <c r="N102" s="117"/>
      <c r="O102" s="77"/>
      <c r="P102" s="243"/>
      <c r="Q102" s="120">
        <f t="shared" si="5"/>
        <v>999</v>
      </c>
      <c r="R102" s="78"/>
    </row>
    <row r="103" spans="1:18" s="11" customFormat="1" ht="18.75" customHeight="1">
      <c r="A103" s="95">
        <v>97</v>
      </c>
      <c r="B103" s="76"/>
      <c r="C103" s="76"/>
      <c r="D103" s="77"/>
      <c r="E103" s="242"/>
      <c r="F103" s="116"/>
      <c r="G103" s="116"/>
      <c r="H103" s="77"/>
      <c r="I103" s="77"/>
      <c r="J103" s="78"/>
      <c r="K103" s="96"/>
      <c r="L103" s="117"/>
      <c r="M103" s="118">
        <f aca="true" t="shared" si="6" ref="M103:M134">IF(R103="",999,R103)</f>
        <v>999</v>
      </c>
      <c r="N103" s="117"/>
      <c r="O103" s="77"/>
      <c r="P103" s="243"/>
      <c r="Q103" s="120">
        <f aca="true" t="shared" si="7" ref="Q103:Q134">IF(O103="DA",1,IF(O103="WC",2,IF(O103="SE",3,IF(O103="Q",4,IF(O103="LL",5,999)))))</f>
        <v>999</v>
      </c>
      <c r="R103" s="78"/>
    </row>
    <row r="104" spans="1:18" s="11" customFormat="1" ht="18.75" customHeight="1">
      <c r="A104" s="95">
        <v>98</v>
      </c>
      <c r="B104" s="76"/>
      <c r="C104" s="76"/>
      <c r="D104" s="77"/>
      <c r="E104" s="242"/>
      <c r="F104" s="116"/>
      <c r="G104" s="116"/>
      <c r="H104" s="77"/>
      <c r="I104" s="77"/>
      <c r="J104" s="78"/>
      <c r="K104" s="96"/>
      <c r="L104" s="117"/>
      <c r="M104" s="118">
        <f t="shared" si="6"/>
        <v>999</v>
      </c>
      <c r="N104" s="117"/>
      <c r="O104" s="77"/>
      <c r="P104" s="243"/>
      <c r="Q104" s="120">
        <f t="shared" si="7"/>
        <v>999</v>
      </c>
      <c r="R104" s="78"/>
    </row>
    <row r="105" spans="1:18" s="11" customFormat="1" ht="18.75" customHeight="1">
      <c r="A105" s="95">
        <v>99</v>
      </c>
      <c r="B105" s="76"/>
      <c r="C105" s="76"/>
      <c r="D105" s="77"/>
      <c r="E105" s="242"/>
      <c r="F105" s="116"/>
      <c r="G105" s="116"/>
      <c r="H105" s="77"/>
      <c r="I105" s="77"/>
      <c r="J105" s="78"/>
      <c r="K105" s="96"/>
      <c r="L105" s="117"/>
      <c r="M105" s="118">
        <f t="shared" si="6"/>
        <v>999</v>
      </c>
      <c r="N105" s="117"/>
      <c r="O105" s="77"/>
      <c r="P105" s="243"/>
      <c r="Q105" s="120">
        <f t="shared" si="7"/>
        <v>999</v>
      </c>
      <c r="R105" s="78"/>
    </row>
    <row r="106" spans="1:18" s="11" customFormat="1" ht="18.75" customHeight="1">
      <c r="A106" s="95">
        <v>100</v>
      </c>
      <c r="B106" s="76"/>
      <c r="C106" s="76"/>
      <c r="D106" s="77"/>
      <c r="E106" s="242"/>
      <c r="F106" s="116"/>
      <c r="G106" s="116"/>
      <c r="H106" s="77"/>
      <c r="I106" s="77"/>
      <c r="J106" s="78"/>
      <c r="K106" s="96"/>
      <c r="L106" s="117"/>
      <c r="M106" s="118">
        <f t="shared" si="6"/>
        <v>999</v>
      </c>
      <c r="N106" s="117"/>
      <c r="O106" s="77"/>
      <c r="P106" s="243"/>
      <c r="Q106" s="120">
        <f t="shared" si="7"/>
        <v>999</v>
      </c>
      <c r="R106" s="78"/>
    </row>
    <row r="107" spans="1:18" s="11" customFormat="1" ht="18.75" customHeight="1">
      <c r="A107" s="95">
        <v>101</v>
      </c>
      <c r="B107" s="76"/>
      <c r="C107" s="76"/>
      <c r="D107" s="77"/>
      <c r="E107" s="242"/>
      <c r="F107" s="116"/>
      <c r="G107" s="116"/>
      <c r="H107" s="77"/>
      <c r="I107" s="77"/>
      <c r="J107" s="78"/>
      <c r="K107" s="96"/>
      <c r="L107" s="117"/>
      <c r="M107" s="118">
        <f t="shared" si="6"/>
        <v>999</v>
      </c>
      <c r="N107" s="117"/>
      <c r="O107" s="77"/>
      <c r="P107" s="243"/>
      <c r="Q107" s="120">
        <f t="shared" si="7"/>
        <v>999</v>
      </c>
      <c r="R107" s="78"/>
    </row>
    <row r="108" spans="1:18" s="11" customFormat="1" ht="18.75" customHeight="1">
      <c r="A108" s="95">
        <v>102</v>
      </c>
      <c r="B108" s="76"/>
      <c r="C108" s="76"/>
      <c r="D108" s="77"/>
      <c r="E108" s="242"/>
      <c r="F108" s="116"/>
      <c r="G108" s="116"/>
      <c r="H108" s="77"/>
      <c r="I108" s="77"/>
      <c r="J108" s="78"/>
      <c r="K108" s="96"/>
      <c r="L108" s="117"/>
      <c r="M108" s="118">
        <f t="shared" si="6"/>
        <v>999</v>
      </c>
      <c r="N108" s="117"/>
      <c r="O108" s="77"/>
      <c r="P108" s="243"/>
      <c r="Q108" s="120">
        <f t="shared" si="7"/>
        <v>999</v>
      </c>
      <c r="R108" s="78"/>
    </row>
    <row r="109" spans="1:18" s="11" customFormat="1" ht="18.75" customHeight="1">
      <c r="A109" s="95">
        <v>103</v>
      </c>
      <c r="B109" s="76"/>
      <c r="C109" s="76"/>
      <c r="D109" s="77"/>
      <c r="E109" s="242"/>
      <c r="F109" s="116"/>
      <c r="G109" s="116"/>
      <c r="H109" s="77"/>
      <c r="I109" s="77"/>
      <c r="J109" s="78"/>
      <c r="K109" s="96"/>
      <c r="L109" s="117"/>
      <c r="M109" s="118">
        <f t="shared" si="6"/>
        <v>999</v>
      </c>
      <c r="N109" s="117"/>
      <c r="O109" s="77"/>
      <c r="P109" s="243"/>
      <c r="Q109" s="120">
        <f t="shared" si="7"/>
        <v>999</v>
      </c>
      <c r="R109" s="78"/>
    </row>
    <row r="110" spans="1:18" s="11" customFormat="1" ht="18.75" customHeight="1">
      <c r="A110" s="95">
        <v>104</v>
      </c>
      <c r="B110" s="76"/>
      <c r="C110" s="76"/>
      <c r="D110" s="77"/>
      <c r="E110" s="242"/>
      <c r="F110" s="116"/>
      <c r="G110" s="116"/>
      <c r="H110" s="77"/>
      <c r="I110" s="77"/>
      <c r="J110" s="78"/>
      <c r="K110" s="96"/>
      <c r="L110" s="117"/>
      <c r="M110" s="118">
        <f t="shared" si="6"/>
        <v>999</v>
      </c>
      <c r="N110" s="117"/>
      <c r="O110" s="77"/>
      <c r="P110" s="243"/>
      <c r="Q110" s="120">
        <f t="shared" si="7"/>
        <v>999</v>
      </c>
      <c r="R110" s="78"/>
    </row>
    <row r="111" spans="1:18" s="11" customFormat="1" ht="18.75" customHeight="1">
      <c r="A111" s="95">
        <v>105</v>
      </c>
      <c r="B111" s="76"/>
      <c r="C111" s="76"/>
      <c r="D111" s="77"/>
      <c r="E111" s="242"/>
      <c r="F111" s="116"/>
      <c r="G111" s="116"/>
      <c r="H111" s="77"/>
      <c r="I111" s="77"/>
      <c r="J111" s="78"/>
      <c r="K111" s="96"/>
      <c r="L111" s="117"/>
      <c r="M111" s="118">
        <f t="shared" si="6"/>
        <v>999</v>
      </c>
      <c r="N111" s="117"/>
      <c r="O111" s="77"/>
      <c r="P111" s="243"/>
      <c r="Q111" s="120">
        <f t="shared" si="7"/>
        <v>999</v>
      </c>
      <c r="R111" s="78"/>
    </row>
    <row r="112" spans="1:18" s="11" customFormat="1" ht="18.75" customHeight="1">
      <c r="A112" s="95">
        <v>106</v>
      </c>
      <c r="B112" s="76"/>
      <c r="C112" s="76"/>
      <c r="D112" s="77"/>
      <c r="E112" s="242"/>
      <c r="F112" s="116"/>
      <c r="G112" s="116"/>
      <c r="H112" s="77"/>
      <c r="I112" s="77"/>
      <c r="J112" s="78"/>
      <c r="K112" s="96"/>
      <c r="L112" s="117"/>
      <c r="M112" s="118">
        <f t="shared" si="6"/>
        <v>999</v>
      </c>
      <c r="N112" s="117"/>
      <c r="O112" s="77"/>
      <c r="P112" s="243"/>
      <c r="Q112" s="120">
        <f t="shared" si="7"/>
        <v>999</v>
      </c>
      <c r="R112" s="78"/>
    </row>
    <row r="113" spans="1:18" s="11" customFormat="1" ht="18.75" customHeight="1">
      <c r="A113" s="95">
        <v>107</v>
      </c>
      <c r="B113" s="76"/>
      <c r="C113" s="76"/>
      <c r="D113" s="77"/>
      <c r="E113" s="242"/>
      <c r="F113" s="116"/>
      <c r="G113" s="116"/>
      <c r="H113" s="77"/>
      <c r="I113" s="77"/>
      <c r="J113" s="78"/>
      <c r="K113" s="96"/>
      <c r="L113" s="117"/>
      <c r="M113" s="118">
        <f t="shared" si="6"/>
        <v>999</v>
      </c>
      <c r="N113" s="117"/>
      <c r="O113" s="77"/>
      <c r="P113" s="243"/>
      <c r="Q113" s="120">
        <f t="shared" si="7"/>
        <v>999</v>
      </c>
      <c r="R113" s="78"/>
    </row>
    <row r="114" spans="1:18" s="11" customFormat="1" ht="18.75" customHeight="1">
      <c r="A114" s="95">
        <v>108</v>
      </c>
      <c r="B114" s="76"/>
      <c r="C114" s="76"/>
      <c r="D114" s="77"/>
      <c r="E114" s="242"/>
      <c r="F114" s="116"/>
      <c r="G114" s="116"/>
      <c r="H114" s="77"/>
      <c r="I114" s="77"/>
      <c r="J114" s="78"/>
      <c r="K114" s="96"/>
      <c r="L114" s="117"/>
      <c r="M114" s="118">
        <f t="shared" si="6"/>
        <v>999</v>
      </c>
      <c r="N114" s="117"/>
      <c r="O114" s="77"/>
      <c r="P114" s="243"/>
      <c r="Q114" s="120">
        <f t="shared" si="7"/>
        <v>999</v>
      </c>
      <c r="R114" s="78"/>
    </row>
    <row r="115" spans="1:18" s="11" customFormat="1" ht="18.75" customHeight="1">
      <c r="A115" s="95">
        <v>109</v>
      </c>
      <c r="B115" s="76"/>
      <c r="C115" s="76"/>
      <c r="D115" s="77"/>
      <c r="E115" s="242"/>
      <c r="F115" s="116"/>
      <c r="G115" s="116"/>
      <c r="H115" s="77"/>
      <c r="I115" s="77"/>
      <c r="J115" s="78"/>
      <c r="K115" s="96"/>
      <c r="L115" s="117"/>
      <c r="M115" s="118">
        <f t="shared" si="6"/>
        <v>999</v>
      </c>
      <c r="N115" s="117"/>
      <c r="O115" s="77"/>
      <c r="P115" s="243"/>
      <c r="Q115" s="120">
        <f t="shared" si="7"/>
        <v>999</v>
      </c>
      <c r="R115" s="78"/>
    </row>
    <row r="116" spans="1:18" s="11" customFormat="1" ht="18.75" customHeight="1">
      <c r="A116" s="95">
        <v>110</v>
      </c>
      <c r="B116" s="76"/>
      <c r="C116" s="76"/>
      <c r="D116" s="77"/>
      <c r="E116" s="242"/>
      <c r="F116" s="116"/>
      <c r="G116" s="116"/>
      <c r="H116" s="77"/>
      <c r="I116" s="77"/>
      <c r="J116" s="78"/>
      <c r="K116" s="96"/>
      <c r="L116" s="117"/>
      <c r="M116" s="118">
        <f t="shared" si="6"/>
        <v>999</v>
      </c>
      <c r="N116" s="117"/>
      <c r="O116" s="77"/>
      <c r="P116" s="243"/>
      <c r="Q116" s="120">
        <f t="shared" si="7"/>
        <v>999</v>
      </c>
      <c r="R116" s="78"/>
    </row>
    <row r="117" spans="1:18" s="11" customFormat="1" ht="18.75" customHeight="1">
      <c r="A117" s="95">
        <v>111</v>
      </c>
      <c r="B117" s="76"/>
      <c r="C117" s="76"/>
      <c r="D117" s="77"/>
      <c r="E117" s="242"/>
      <c r="F117" s="116"/>
      <c r="G117" s="116"/>
      <c r="H117" s="77"/>
      <c r="I117" s="77"/>
      <c r="J117" s="78"/>
      <c r="K117" s="96"/>
      <c r="L117" s="117"/>
      <c r="M117" s="118">
        <f t="shared" si="6"/>
        <v>999</v>
      </c>
      <c r="N117" s="117"/>
      <c r="O117" s="77"/>
      <c r="P117" s="243"/>
      <c r="Q117" s="120">
        <f t="shared" si="7"/>
        <v>999</v>
      </c>
      <c r="R117" s="78"/>
    </row>
    <row r="118" spans="1:18" s="11" customFormat="1" ht="18.75" customHeight="1">
      <c r="A118" s="95">
        <v>112</v>
      </c>
      <c r="B118" s="76"/>
      <c r="C118" s="76"/>
      <c r="D118" s="77"/>
      <c r="E118" s="242"/>
      <c r="F118" s="116"/>
      <c r="G118" s="116"/>
      <c r="H118" s="77"/>
      <c r="I118" s="77"/>
      <c r="J118" s="78"/>
      <c r="K118" s="96"/>
      <c r="L118" s="117"/>
      <c r="M118" s="118">
        <f t="shared" si="6"/>
        <v>999</v>
      </c>
      <c r="N118" s="117"/>
      <c r="O118" s="77"/>
      <c r="P118" s="243"/>
      <c r="Q118" s="120">
        <f t="shared" si="7"/>
        <v>999</v>
      </c>
      <c r="R118" s="78"/>
    </row>
    <row r="119" spans="1:18" s="11" customFormat="1" ht="18.75" customHeight="1">
      <c r="A119" s="95">
        <v>113</v>
      </c>
      <c r="B119" s="76"/>
      <c r="C119" s="76"/>
      <c r="D119" s="77"/>
      <c r="E119" s="242"/>
      <c r="F119" s="116"/>
      <c r="G119" s="116"/>
      <c r="H119" s="77"/>
      <c r="I119" s="77"/>
      <c r="J119" s="78"/>
      <c r="K119" s="96"/>
      <c r="L119" s="117"/>
      <c r="M119" s="118">
        <f t="shared" si="6"/>
        <v>999</v>
      </c>
      <c r="N119" s="117"/>
      <c r="O119" s="77"/>
      <c r="P119" s="243"/>
      <c r="Q119" s="120">
        <f t="shared" si="7"/>
        <v>999</v>
      </c>
      <c r="R119" s="78"/>
    </row>
    <row r="120" spans="1:18" s="11" customFormat="1" ht="18.75" customHeight="1">
      <c r="A120" s="95">
        <v>114</v>
      </c>
      <c r="B120" s="76"/>
      <c r="C120" s="76"/>
      <c r="D120" s="77"/>
      <c r="E120" s="242"/>
      <c r="F120" s="116"/>
      <c r="G120" s="116"/>
      <c r="H120" s="77"/>
      <c r="I120" s="77"/>
      <c r="J120" s="78"/>
      <c r="K120" s="96"/>
      <c r="L120" s="117"/>
      <c r="M120" s="118">
        <f t="shared" si="6"/>
        <v>999</v>
      </c>
      <c r="N120" s="117"/>
      <c r="O120" s="77"/>
      <c r="P120" s="243"/>
      <c r="Q120" s="120">
        <f t="shared" si="7"/>
        <v>999</v>
      </c>
      <c r="R120" s="78"/>
    </row>
    <row r="121" spans="1:18" s="11" customFormat="1" ht="18.75" customHeight="1">
      <c r="A121" s="95">
        <v>115</v>
      </c>
      <c r="B121" s="76"/>
      <c r="C121" s="76"/>
      <c r="D121" s="77"/>
      <c r="E121" s="242"/>
      <c r="F121" s="116"/>
      <c r="G121" s="116"/>
      <c r="H121" s="77"/>
      <c r="I121" s="77"/>
      <c r="J121" s="78"/>
      <c r="K121" s="96"/>
      <c r="L121" s="117"/>
      <c r="M121" s="118">
        <f t="shared" si="6"/>
        <v>999</v>
      </c>
      <c r="N121" s="117"/>
      <c r="O121" s="77"/>
      <c r="P121" s="243"/>
      <c r="Q121" s="120">
        <f t="shared" si="7"/>
        <v>999</v>
      </c>
      <c r="R121" s="78"/>
    </row>
    <row r="122" spans="1:18" s="11" customFormat="1" ht="18.75" customHeight="1">
      <c r="A122" s="95">
        <v>116</v>
      </c>
      <c r="B122" s="76"/>
      <c r="C122" s="76"/>
      <c r="D122" s="77"/>
      <c r="E122" s="242"/>
      <c r="F122" s="116"/>
      <c r="G122" s="116"/>
      <c r="H122" s="77"/>
      <c r="I122" s="77"/>
      <c r="J122" s="78"/>
      <c r="K122" s="96"/>
      <c r="L122" s="117"/>
      <c r="M122" s="118">
        <f t="shared" si="6"/>
        <v>999</v>
      </c>
      <c r="N122" s="117"/>
      <c r="O122" s="77"/>
      <c r="P122" s="243"/>
      <c r="Q122" s="120">
        <f t="shared" si="7"/>
        <v>999</v>
      </c>
      <c r="R122" s="78"/>
    </row>
    <row r="123" spans="1:18" s="11" customFormat="1" ht="18.75" customHeight="1">
      <c r="A123" s="95">
        <v>117</v>
      </c>
      <c r="B123" s="76"/>
      <c r="C123" s="76"/>
      <c r="D123" s="77"/>
      <c r="E123" s="242"/>
      <c r="F123" s="116"/>
      <c r="G123" s="116"/>
      <c r="H123" s="77"/>
      <c r="I123" s="77"/>
      <c r="J123" s="78"/>
      <c r="K123" s="96"/>
      <c r="L123" s="117"/>
      <c r="M123" s="118">
        <f t="shared" si="6"/>
        <v>999</v>
      </c>
      <c r="N123" s="117"/>
      <c r="O123" s="77"/>
      <c r="P123" s="243"/>
      <c r="Q123" s="120">
        <f t="shared" si="7"/>
        <v>999</v>
      </c>
      <c r="R123" s="78"/>
    </row>
    <row r="124" spans="1:18" s="11" customFormat="1" ht="18.75" customHeight="1">
      <c r="A124" s="95">
        <v>118</v>
      </c>
      <c r="B124" s="76"/>
      <c r="C124" s="76"/>
      <c r="D124" s="77"/>
      <c r="E124" s="242"/>
      <c r="F124" s="116"/>
      <c r="G124" s="116"/>
      <c r="H124" s="77"/>
      <c r="I124" s="77"/>
      <c r="J124" s="78"/>
      <c r="K124" s="96"/>
      <c r="L124" s="117"/>
      <c r="M124" s="118">
        <f t="shared" si="6"/>
        <v>999</v>
      </c>
      <c r="N124" s="117"/>
      <c r="O124" s="77"/>
      <c r="P124" s="243"/>
      <c r="Q124" s="120">
        <f t="shared" si="7"/>
        <v>999</v>
      </c>
      <c r="R124" s="78"/>
    </row>
    <row r="125" spans="1:18" s="11" customFormat="1" ht="18.75" customHeight="1">
      <c r="A125" s="95">
        <v>119</v>
      </c>
      <c r="B125" s="76"/>
      <c r="C125" s="76"/>
      <c r="D125" s="77"/>
      <c r="E125" s="242"/>
      <c r="F125" s="116"/>
      <c r="G125" s="116"/>
      <c r="H125" s="77"/>
      <c r="I125" s="77"/>
      <c r="J125" s="78"/>
      <c r="K125" s="96"/>
      <c r="L125" s="117"/>
      <c r="M125" s="118">
        <f t="shared" si="6"/>
        <v>999</v>
      </c>
      <c r="N125" s="117"/>
      <c r="O125" s="77"/>
      <c r="P125" s="243"/>
      <c r="Q125" s="120">
        <f t="shared" si="7"/>
        <v>999</v>
      </c>
      <c r="R125" s="78"/>
    </row>
    <row r="126" spans="1:18" s="11" customFormat="1" ht="18.75" customHeight="1">
      <c r="A126" s="95">
        <v>120</v>
      </c>
      <c r="B126" s="76"/>
      <c r="C126" s="76"/>
      <c r="D126" s="77"/>
      <c r="E126" s="242"/>
      <c r="F126" s="116"/>
      <c r="G126" s="116"/>
      <c r="H126" s="77"/>
      <c r="I126" s="77"/>
      <c r="J126" s="78"/>
      <c r="K126" s="96"/>
      <c r="L126" s="117"/>
      <c r="M126" s="118">
        <f t="shared" si="6"/>
        <v>999</v>
      </c>
      <c r="N126" s="117"/>
      <c r="O126" s="77"/>
      <c r="P126" s="243"/>
      <c r="Q126" s="120">
        <f t="shared" si="7"/>
        <v>999</v>
      </c>
      <c r="R126" s="78"/>
    </row>
    <row r="127" spans="1:18" s="11" customFormat="1" ht="18.75" customHeight="1">
      <c r="A127" s="95">
        <v>121</v>
      </c>
      <c r="B127" s="76"/>
      <c r="C127" s="76"/>
      <c r="D127" s="77"/>
      <c r="E127" s="242"/>
      <c r="F127" s="116"/>
      <c r="G127" s="116"/>
      <c r="H127" s="77"/>
      <c r="I127" s="77"/>
      <c r="J127" s="78"/>
      <c r="K127" s="96"/>
      <c r="L127" s="117"/>
      <c r="M127" s="118">
        <f t="shared" si="6"/>
        <v>999</v>
      </c>
      <c r="N127" s="117"/>
      <c r="O127" s="77"/>
      <c r="P127" s="243"/>
      <c r="Q127" s="120">
        <f t="shared" si="7"/>
        <v>999</v>
      </c>
      <c r="R127" s="78"/>
    </row>
    <row r="128" spans="1:18" s="11" customFormat="1" ht="18.75" customHeight="1">
      <c r="A128" s="95">
        <v>122</v>
      </c>
      <c r="B128" s="76"/>
      <c r="C128" s="76"/>
      <c r="D128" s="77"/>
      <c r="E128" s="242"/>
      <c r="F128" s="116"/>
      <c r="G128" s="116"/>
      <c r="H128" s="77"/>
      <c r="I128" s="77"/>
      <c r="J128" s="78"/>
      <c r="K128" s="96"/>
      <c r="L128" s="117"/>
      <c r="M128" s="118">
        <f t="shared" si="6"/>
        <v>999</v>
      </c>
      <c r="N128" s="117"/>
      <c r="O128" s="77"/>
      <c r="P128" s="243"/>
      <c r="Q128" s="120">
        <f t="shared" si="7"/>
        <v>999</v>
      </c>
      <c r="R128" s="78"/>
    </row>
    <row r="129" spans="1:18" s="11" customFormat="1" ht="18.75" customHeight="1">
      <c r="A129" s="95">
        <v>123</v>
      </c>
      <c r="B129" s="76"/>
      <c r="C129" s="76"/>
      <c r="D129" s="77"/>
      <c r="E129" s="242"/>
      <c r="F129" s="116"/>
      <c r="G129" s="116"/>
      <c r="H129" s="77"/>
      <c r="I129" s="77"/>
      <c r="J129" s="78"/>
      <c r="K129" s="96"/>
      <c r="L129" s="117"/>
      <c r="M129" s="118">
        <f t="shared" si="6"/>
        <v>999</v>
      </c>
      <c r="N129" s="117"/>
      <c r="O129" s="77"/>
      <c r="P129" s="243"/>
      <c r="Q129" s="120">
        <f t="shared" si="7"/>
        <v>999</v>
      </c>
      <c r="R129" s="78"/>
    </row>
    <row r="130" spans="1:18" s="11" customFormat="1" ht="18.75" customHeight="1">
      <c r="A130" s="95">
        <v>124</v>
      </c>
      <c r="B130" s="76"/>
      <c r="C130" s="76"/>
      <c r="D130" s="77"/>
      <c r="E130" s="242"/>
      <c r="F130" s="116"/>
      <c r="G130" s="116"/>
      <c r="H130" s="77"/>
      <c r="I130" s="77"/>
      <c r="J130" s="78"/>
      <c r="K130" s="96"/>
      <c r="L130" s="117"/>
      <c r="M130" s="118">
        <f t="shared" si="6"/>
        <v>999</v>
      </c>
      <c r="N130" s="117"/>
      <c r="O130" s="77"/>
      <c r="P130" s="243"/>
      <c r="Q130" s="120">
        <f t="shared" si="7"/>
        <v>999</v>
      </c>
      <c r="R130" s="78"/>
    </row>
    <row r="131" spans="1:18" s="11" customFormat="1" ht="18.75" customHeight="1">
      <c r="A131" s="95">
        <v>125</v>
      </c>
      <c r="B131" s="76"/>
      <c r="C131" s="76"/>
      <c r="D131" s="77"/>
      <c r="E131" s="242"/>
      <c r="F131" s="116"/>
      <c r="G131" s="116"/>
      <c r="H131" s="77"/>
      <c r="I131" s="77"/>
      <c r="J131" s="78"/>
      <c r="K131" s="96"/>
      <c r="L131" s="117"/>
      <c r="M131" s="118">
        <f t="shared" si="6"/>
        <v>999</v>
      </c>
      <c r="N131" s="117"/>
      <c r="O131" s="77"/>
      <c r="P131" s="243"/>
      <c r="Q131" s="120">
        <f t="shared" si="7"/>
        <v>999</v>
      </c>
      <c r="R131" s="78"/>
    </row>
    <row r="132" spans="1:18" s="11" customFormat="1" ht="18.75" customHeight="1">
      <c r="A132" s="95">
        <v>126</v>
      </c>
      <c r="B132" s="76"/>
      <c r="C132" s="76"/>
      <c r="D132" s="77"/>
      <c r="E132" s="242"/>
      <c r="F132" s="116"/>
      <c r="G132" s="116"/>
      <c r="H132" s="77"/>
      <c r="I132" s="77"/>
      <c r="J132" s="78"/>
      <c r="K132" s="96"/>
      <c r="L132" s="117"/>
      <c r="M132" s="118">
        <f t="shared" si="6"/>
        <v>999</v>
      </c>
      <c r="N132" s="117"/>
      <c r="O132" s="77"/>
      <c r="P132" s="243"/>
      <c r="Q132" s="120">
        <f t="shared" si="7"/>
        <v>999</v>
      </c>
      <c r="R132" s="78"/>
    </row>
    <row r="133" spans="1:18" s="11" customFormat="1" ht="18.75" customHeight="1">
      <c r="A133" s="95">
        <v>127</v>
      </c>
      <c r="B133" s="76"/>
      <c r="C133" s="76"/>
      <c r="D133" s="77"/>
      <c r="E133" s="242"/>
      <c r="F133" s="116"/>
      <c r="G133" s="116"/>
      <c r="H133" s="77"/>
      <c r="I133" s="77"/>
      <c r="J133" s="78"/>
      <c r="K133" s="96"/>
      <c r="L133" s="117"/>
      <c r="M133" s="118">
        <f t="shared" si="6"/>
        <v>999</v>
      </c>
      <c r="N133" s="117"/>
      <c r="O133" s="77"/>
      <c r="P133" s="243"/>
      <c r="Q133" s="120">
        <f t="shared" si="7"/>
        <v>999</v>
      </c>
      <c r="R133" s="78"/>
    </row>
    <row r="134" spans="1:18" s="11" customFormat="1" ht="18.75" customHeight="1">
      <c r="A134" s="95">
        <v>128</v>
      </c>
      <c r="B134" s="76"/>
      <c r="C134" s="76"/>
      <c r="D134" s="77"/>
      <c r="E134" s="242"/>
      <c r="F134" s="116"/>
      <c r="G134" s="116"/>
      <c r="H134" s="77"/>
      <c r="I134" s="77"/>
      <c r="J134" s="78"/>
      <c r="K134" s="96"/>
      <c r="L134" s="117"/>
      <c r="M134" s="118">
        <f t="shared" si="6"/>
        <v>999</v>
      </c>
      <c r="N134" s="117"/>
      <c r="O134" s="77"/>
      <c r="P134" s="243"/>
      <c r="Q134" s="120">
        <f t="shared" si="7"/>
        <v>999</v>
      </c>
      <c r="R134" s="78"/>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9">
      <selection activeCell="P39" sqref="P39"/>
    </sheetView>
  </sheetViews>
  <sheetFormatPr defaultColWidth="9.140625" defaultRowHeight="12.75"/>
  <cols>
    <col min="1" max="2" width="3.28125" style="0" customWidth="1"/>
    <col min="3" max="3" width="4.7109375" style="0" customWidth="1"/>
    <col min="4" max="4" width="4.28125" style="0" customWidth="1"/>
    <col min="5" max="5" width="15.00390625" style="0" customWidth="1"/>
    <col min="6" max="6" width="2.7109375" style="0" customWidth="1"/>
    <col min="7" max="7" width="7.7109375" style="0" customWidth="1"/>
    <col min="8" max="8" width="5.8515625" style="0" customWidth="1"/>
    <col min="9" max="9" width="1.7109375" style="121" customWidth="1"/>
    <col min="10" max="10" width="17.8515625" style="0" bestFit="1" customWidth="1"/>
    <col min="11" max="11" width="1.7109375" style="121" customWidth="1"/>
    <col min="12" max="12" width="10.7109375" style="0" customWidth="1"/>
    <col min="13" max="13" width="1.7109375" style="122" customWidth="1"/>
    <col min="14" max="14" width="10.7109375" style="0" customWidth="1"/>
    <col min="15" max="15" width="1.7109375" style="121" customWidth="1"/>
    <col min="16" max="16" width="10.7109375" style="0" customWidth="1"/>
    <col min="17" max="17" width="1.7109375" style="122" customWidth="1"/>
    <col min="18" max="18" width="0" style="0" hidden="1" customWidth="1"/>
    <col min="19" max="19" width="8.7109375" style="0" customWidth="1"/>
    <col min="20" max="20" width="9.140625" style="0" hidden="1" customWidth="1"/>
  </cols>
  <sheetData>
    <row r="1" spans="1:17" s="123" customFormat="1" ht="21.75" customHeight="1">
      <c r="A1" s="66" t="str">
        <f>'Week SetUp'!$A$6</f>
        <v>ΚΟΛΟΚΟΤΡΩΝΕΙΑ 2015</v>
      </c>
      <c r="B1" s="66"/>
      <c r="C1" s="124"/>
      <c r="D1" s="124"/>
      <c r="E1" s="124"/>
      <c r="F1" s="124"/>
      <c r="G1" s="124"/>
      <c r="H1" s="124"/>
      <c r="I1" s="125"/>
      <c r="J1" s="97" t="s">
        <v>32</v>
      </c>
      <c r="K1" s="97"/>
      <c r="L1" s="67"/>
      <c r="M1" s="125"/>
      <c r="N1" s="125" t="s">
        <v>75</v>
      </c>
      <c r="O1" s="125"/>
      <c r="P1" s="124"/>
      <c r="Q1" s="125"/>
    </row>
    <row r="2" spans="1:17" s="79" customFormat="1" ht="12.75">
      <c r="A2" s="69" t="str">
        <f>'Week SetUp'!$A$8</f>
        <v>ITF Junior Circuit</v>
      </c>
      <c r="B2" s="69"/>
      <c r="C2" s="69"/>
      <c r="D2" s="69"/>
      <c r="E2" s="69"/>
      <c r="F2" s="126"/>
      <c r="G2" s="82"/>
      <c r="H2" s="82"/>
      <c r="I2" s="127"/>
      <c r="J2" s="97" t="s">
        <v>62</v>
      </c>
      <c r="K2" s="97"/>
      <c r="L2" s="97"/>
      <c r="M2" s="127"/>
      <c r="N2" s="82"/>
      <c r="O2" s="127"/>
      <c r="P2" s="82"/>
      <c r="Q2" s="127"/>
    </row>
    <row r="3" spans="1:17" s="19" customFormat="1" ht="11.25" customHeight="1">
      <c r="A3" s="57" t="s">
        <v>12</v>
      </c>
      <c r="B3" s="57"/>
      <c r="C3" s="57"/>
      <c r="D3" s="57"/>
      <c r="E3" s="57"/>
      <c r="F3" s="57" t="s">
        <v>6</v>
      </c>
      <c r="G3" s="57"/>
      <c r="H3" s="57"/>
      <c r="I3" s="128"/>
      <c r="J3" s="57" t="s">
        <v>7</v>
      </c>
      <c r="K3" s="128"/>
      <c r="L3" s="57" t="s">
        <v>16</v>
      </c>
      <c r="M3" s="128"/>
      <c r="N3" s="57"/>
      <c r="O3" s="128"/>
      <c r="P3" s="57"/>
      <c r="Q3" s="58" t="s">
        <v>8</v>
      </c>
    </row>
    <row r="4" spans="1:17" s="36" customFormat="1" ht="11.25" customHeight="1" thickBot="1">
      <c r="A4" s="256" t="str">
        <f>'Week SetUp'!$A$10</f>
        <v>9-25/10/2015</v>
      </c>
      <c r="B4" s="256"/>
      <c r="C4" s="256"/>
      <c r="D4" s="129"/>
      <c r="E4" s="129"/>
      <c r="F4" s="129" t="str">
        <f>'Week SetUp'!$C$10</f>
        <v>Α.Ε.Κ ΤΡΙΠΟΛΗΣ</v>
      </c>
      <c r="G4" s="73"/>
      <c r="H4" s="129"/>
      <c r="I4" s="130"/>
      <c r="J4" s="131" t="str">
        <f>'Week SetUp'!$D$10</f>
        <v>boys U12</v>
      </c>
      <c r="K4" s="130"/>
      <c r="L4" s="132">
        <f>'Week SetUp'!$A$12</f>
        <v>0</v>
      </c>
      <c r="M4" s="130"/>
      <c r="N4" s="129"/>
      <c r="O4" s="130"/>
      <c r="P4" s="129"/>
      <c r="Q4" s="62" t="str">
        <f>'Week SetUp'!$E$10</f>
        <v>ΒΑΒΙΤΣΑ-ΠΑΠΑΔΟΠΟΥΛΟΣ</v>
      </c>
    </row>
    <row r="5" spans="1:17" s="19" customFormat="1" ht="9.75">
      <c r="A5" s="133"/>
      <c r="B5" s="134" t="s">
        <v>33</v>
      </c>
      <c r="C5" s="134" t="s">
        <v>34</v>
      </c>
      <c r="D5" s="134" t="s">
        <v>35</v>
      </c>
      <c r="E5" s="135" t="s">
        <v>36</v>
      </c>
      <c r="F5" s="135" t="s">
        <v>14</v>
      </c>
      <c r="G5" s="135"/>
      <c r="H5" s="135" t="s">
        <v>37</v>
      </c>
      <c r="I5" s="135"/>
      <c r="J5" s="134" t="s">
        <v>38</v>
      </c>
      <c r="K5" s="136"/>
      <c r="L5" s="134" t="s">
        <v>63</v>
      </c>
      <c r="M5" s="136"/>
      <c r="N5" s="134" t="s">
        <v>39</v>
      </c>
      <c r="O5" s="136"/>
      <c r="P5" s="134" t="s">
        <v>40</v>
      </c>
      <c r="Q5" s="137"/>
    </row>
    <row r="6" spans="1:17" s="19" customFormat="1" ht="3.75" customHeight="1" thickBot="1">
      <c r="A6" s="138"/>
      <c r="B6" s="139"/>
      <c r="C6" s="72"/>
      <c r="D6" s="139"/>
      <c r="E6" s="140"/>
      <c r="F6" s="140"/>
      <c r="G6" s="141"/>
      <c r="H6" s="140"/>
      <c r="I6" s="142"/>
      <c r="J6" s="139"/>
      <c r="K6" s="142"/>
      <c r="L6" s="139"/>
      <c r="M6" s="142"/>
      <c r="N6" s="139"/>
      <c r="O6" s="142"/>
      <c r="P6" s="139"/>
      <c r="Q6" s="143"/>
    </row>
    <row r="7" spans="1:20" s="46" customFormat="1" ht="10.5" customHeight="1">
      <c r="A7" s="144">
        <v>1</v>
      </c>
      <c r="B7" s="145">
        <f>IF($D7="","",VLOOKUP($D7,'Boys Si Main Draw Prep'!$A$7:$P$38,15))</f>
        <v>0</v>
      </c>
      <c r="C7" s="145">
        <f>IF($D7="","",VLOOKUP($D7,'Boys Si Main Draw Prep'!$A$7:$P$38,16))</f>
        <v>1</v>
      </c>
      <c r="D7" s="146">
        <v>3</v>
      </c>
      <c r="E7" s="147" t="str">
        <f>UPPER(IF($D7="","",VLOOKUP($D7,'Boys Si Main Draw Prep'!$A$7:$P$38,2)))</f>
        <v>ΓΕΡΟΔΗΜΟΣ</v>
      </c>
      <c r="F7" s="147" t="str">
        <f>IF($D7="","",VLOOKUP($D7,'Boys Si Main Draw Prep'!$A$7:$P$38,3))</f>
        <v>ΑΠΟΣΤΟΛΟΣ</v>
      </c>
      <c r="G7" s="147"/>
      <c r="H7" s="147">
        <f>IF($D7="","",VLOOKUP($D7,'Boys Si Main Draw Prep'!$A$7:$P$38,4))</f>
        <v>0</v>
      </c>
      <c r="I7" s="149"/>
      <c r="J7" s="148"/>
      <c r="K7" s="148"/>
      <c r="L7" s="148"/>
      <c r="M7" s="148"/>
      <c r="N7" s="150"/>
      <c r="O7" s="151"/>
      <c r="P7" s="152"/>
      <c r="Q7" s="153"/>
      <c r="R7" s="154"/>
      <c r="T7" s="155" t="e">
        <f>#REF!</f>
        <v>#REF!</v>
      </c>
    </row>
    <row r="8" spans="1:20" s="46" customFormat="1" ht="9" customHeight="1">
      <c r="A8" s="156"/>
      <c r="B8" s="157"/>
      <c r="C8" s="157"/>
      <c r="D8" s="157"/>
      <c r="E8" s="158"/>
      <c r="F8" s="158"/>
      <c r="G8" s="159"/>
      <c r="H8" s="160" t="s">
        <v>15</v>
      </c>
      <c r="I8" s="161"/>
      <c r="J8" s="147" t="s">
        <v>80</v>
      </c>
      <c r="K8" s="162"/>
      <c r="L8" s="148"/>
      <c r="M8" s="148"/>
      <c r="N8" s="150"/>
      <c r="O8" s="151"/>
      <c r="P8" s="152"/>
      <c r="Q8" s="153"/>
      <c r="R8" s="154"/>
      <c r="T8" s="163" t="e">
        <f>#REF!</f>
        <v>#REF!</v>
      </c>
    </row>
    <row r="9" spans="1:20" s="46" customFormat="1" ht="9" customHeight="1">
      <c r="A9" s="156">
        <v>2</v>
      </c>
      <c r="B9" s="145">
        <f>IF($D9="","",VLOOKUP($D9,'Boys Si Main Draw Prep'!$A$7:$P$38,15))</f>
      </c>
      <c r="C9" s="145">
        <f>IF($D9="","",VLOOKUP($D9,'Boys Si Main Draw Prep'!$A$7:$P$38,16))</f>
      </c>
      <c r="D9" s="146"/>
      <c r="E9" s="164" t="s">
        <v>119</v>
      </c>
      <c r="F9" s="164">
        <f>IF($D9="","",VLOOKUP($D9,'Boys Si Main Draw Prep'!$A$7:$P$38,3))</f>
      </c>
      <c r="G9" s="164"/>
      <c r="H9" s="164">
        <f>IF($D9="","",VLOOKUP($D9,'Boys Si Main Draw Prep'!$A$7:$P$38,4))</f>
      </c>
      <c r="I9" s="165"/>
      <c r="J9" s="148"/>
      <c r="K9" s="166"/>
      <c r="L9" s="148"/>
      <c r="M9" s="148"/>
      <c r="N9" s="150"/>
      <c r="O9" s="151"/>
      <c r="P9" s="152"/>
      <c r="Q9" s="153"/>
      <c r="R9" s="154"/>
      <c r="T9" s="163" t="e">
        <f>#REF!</f>
        <v>#REF!</v>
      </c>
    </row>
    <row r="10" spans="1:20" s="46" customFormat="1" ht="9" customHeight="1">
      <c r="A10" s="156"/>
      <c r="B10" s="157"/>
      <c r="C10" s="157"/>
      <c r="D10" s="167"/>
      <c r="E10" s="158"/>
      <c r="F10" s="158"/>
      <c r="G10" s="159"/>
      <c r="H10" s="158"/>
      <c r="I10" s="168"/>
      <c r="J10" s="160" t="s">
        <v>15</v>
      </c>
      <c r="K10" s="169"/>
      <c r="L10" s="162" t="s">
        <v>80</v>
      </c>
      <c r="M10" s="170"/>
      <c r="N10" s="171"/>
      <c r="O10" s="171"/>
      <c r="P10" s="152"/>
      <c r="Q10" s="153"/>
      <c r="R10" s="154"/>
      <c r="T10" s="163" t="e">
        <f>#REF!</f>
        <v>#REF!</v>
      </c>
    </row>
    <row r="11" spans="1:20" s="46" customFormat="1" ht="9" customHeight="1">
      <c r="A11" s="156">
        <v>3</v>
      </c>
      <c r="B11" s="145">
        <f>IF($D11="","",VLOOKUP($D11,'Boys Si Main Draw Prep'!$A$7:$P$38,15))</f>
        <v>0</v>
      </c>
      <c r="C11" s="145">
        <f>IF($D11="","",VLOOKUP($D11,'Boys Si Main Draw Prep'!$A$7:$P$38,16))</f>
        <v>0</v>
      </c>
      <c r="D11" s="146">
        <v>2</v>
      </c>
      <c r="E11" s="164" t="str">
        <f>UPPER(IF($D11="","",VLOOKUP($D11,'Boys Si Main Draw Prep'!$A$7:$P$38,2)))</f>
        <v>ΒΗΛΟΣ</v>
      </c>
      <c r="F11" s="164" t="str">
        <f>IF($D11="","",VLOOKUP($D11,'Boys Si Main Draw Prep'!$A$7:$P$38,3))</f>
        <v>ΙΩΑΝΝΗΣ</v>
      </c>
      <c r="G11" s="164"/>
      <c r="H11" s="164">
        <f>IF($D11="","",VLOOKUP($D11,'Boys Si Main Draw Prep'!$A$7:$P$38,4))</f>
        <v>0</v>
      </c>
      <c r="I11" s="149"/>
      <c r="J11" s="148"/>
      <c r="K11" s="172"/>
      <c r="L11" s="148" t="s">
        <v>121</v>
      </c>
      <c r="M11" s="173"/>
      <c r="N11" s="171"/>
      <c r="O11" s="171"/>
      <c r="P11" s="152"/>
      <c r="Q11" s="153"/>
      <c r="R11" s="154"/>
      <c r="T11" s="163" t="e">
        <f>#REF!</f>
        <v>#REF!</v>
      </c>
    </row>
    <row r="12" spans="1:20" s="46" customFormat="1" ht="9" customHeight="1">
      <c r="A12" s="156"/>
      <c r="B12" s="157"/>
      <c r="C12" s="157"/>
      <c r="D12" s="167"/>
      <c r="E12" s="158"/>
      <c r="F12" s="158"/>
      <c r="G12" s="159"/>
      <c r="H12" s="160" t="s">
        <v>15</v>
      </c>
      <c r="I12" s="161"/>
      <c r="J12" s="164" t="s">
        <v>79</v>
      </c>
      <c r="K12" s="174"/>
      <c r="L12" s="148"/>
      <c r="M12" s="173"/>
      <c r="N12" s="171"/>
      <c r="O12" s="171"/>
      <c r="P12" s="152"/>
      <c r="Q12" s="153"/>
      <c r="R12" s="154"/>
      <c r="T12" s="163" t="e">
        <f>#REF!</f>
        <v>#REF!</v>
      </c>
    </row>
    <row r="13" spans="1:20" s="46" customFormat="1" ht="9" customHeight="1">
      <c r="A13" s="156">
        <v>4</v>
      </c>
      <c r="B13" s="145">
        <f>IF($D13="","",VLOOKUP($D13,'Boys Si Main Draw Prep'!$A$7:$P$38,15))</f>
        <v>0</v>
      </c>
      <c r="C13" s="145">
        <f>IF($D13="","",VLOOKUP($D13,'Boys Si Main Draw Prep'!$A$7:$P$38,16))</f>
        <v>0</v>
      </c>
      <c r="D13" s="146">
        <v>4</v>
      </c>
      <c r="E13" s="164" t="str">
        <f>UPPER(IF($D13="","",VLOOKUP($D13,'Boys Si Main Draw Prep'!$A$7:$P$38,2)))</f>
        <v>ΓΙΑΝΝΑΚΟΠΟΥΛΟΣ</v>
      </c>
      <c r="F13" s="164" t="str">
        <f>IF($D13="","",VLOOKUP($D13,'Boys Si Main Draw Prep'!$A$7:$P$38,3))</f>
        <v>ΔΗΜΗΤΡΙΟΣ</v>
      </c>
      <c r="G13" s="164"/>
      <c r="H13" s="164">
        <f>IF($D13="","",VLOOKUP($D13,'Boys Si Main Draw Prep'!$A$7:$P$38,4))</f>
        <v>0</v>
      </c>
      <c r="I13" s="175"/>
      <c r="J13" s="148" t="s">
        <v>120</v>
      </c>
      <c r="K13" s="148"/>
      <c r="L13" s="148"/>
      <c r="M13" s="173"/>
      <c r="N13" s="171"/>
      <c r="O13" s="171"/>
      <c r="P13" s="152"/>
      <c r="Q13" s="153"/>
      <c r="R13" s="154"/>
      <c r="T13" s="163" t="e">
        <f>#REF!</f>
        <v>#REF!</v>
      </c>
    </row>
    <row r="14" spans="1:20" s="46" customFormat="1" ht="9" customHeight="1">
      <c r="A14" s="156"/>
      <c r="B14" s="157"/>
      <c r="C14" s="157"/>
      <c r="D14" s="167"/>
      <c r="E14" s="148"/>
      <c r="F14" s="148"/>
      <c r="G14" s="59"/>
      <c r="H14" s="176"/>
      <c r="I14" s="168"/>
      <c r="J14" s="148"/>
      <c r="K14" s="148"/>
      <c r="L14" s="160" t="s">
        <v>15</v>
      </c>
      <c r="M14" s="169"/>
      <c r="N14" s="162" t="s">
        <v>80</v>
      </c>
      <c r="O14" s="170"/>
      <c r="P14" s="152"/>
      <c r="Q14" s="153"/>
      <c r="R14" s="154"/>
      <c r="T14" s="163" t="e">
        <f>#REF!</f>
        <v>#REF!</v>
      </c>
    </row>
    <row r="15" spans="1:20" s="46" customFormat="1" ht="9" customHeight="1">
      <c r="A15" s="156">
        <v>5</v>
      </c>
      <c r="B15" s="145">
        <f>IF($D15="","",VLOOKUP($D15,'Boys Si Main Draw Prep'!$A$7:$P$38,15))</f>
        <v>0</v>
      </c>
      <c r="C15" s="145">
        <f>IF($D15="","",VLOOKUP($D15,'Boys Si Main Draw Prep'!$A$7:$P$38,16))</f>
        <v>0</v>
      </c>
      <c r="D15" s="146">
        <v>20</v>
      </c>
      <c r="E15" s="164" t="str">
        <f>UPPER(IF($D15="","",VLOOKUP($D15,'Boys Si Main Draw Prep'!$A$7:$P$38,2)))</f>
        <v>ΤΟΥΝΤΑΣ</v>
      </c>
      <c r="F15" s="164" t="str">
        <f>IF($D15="","",VLOOKUP($D15,'Boys Si Main Draw Prep'!$A$7:$P$38,3))</f>
        <v>ΜΑΡΙΟΣ</v>
      </c>
      <c r="G15" s="164"/>
      <c r="H15" s="164">
        <f>IF($D15="","",VLOOKUP($D15,'Boys Si Main Draw Prep'!$A$7:$P$38,4))</f>
        <v>0</v>
      </c>
      <c r="I15" s="177"/>
      <c r="J15" s="148"/>
      <c r="K15" s="148"/>
      <c r="L15" s="148"/>
      <c r="M15" s="173"/>
      <c r="N15" s="148" t="s">
        <v>133</v>
      </c>
      <c r="O15" s="231"/>
      <c r="P15" s="150"/>
      <c r="Q15" s="151"/>
      <c r="R15" s="154"/>
      <c r="T15" s="163" t="e">
        <f>#REF!</f>
        <v>#REF!</v>
      </c>
    </row>
    <row r="16" spans="1:20" s="46" customFormat="1" ht="9" customHeight="1" thickBot="1">
      <c r="A16" s="156"/>
      <c r="B16" s="157"/>
      <c r="C16" s="157"/>
      <c r="D16" s="167"/>
      <c r="E16" s="158"/>
      <c r="F16" s="158"/>
      <c r="G16" s="159"/>
      <c r="H16" s="160" t="s">
        <v>15</v>
      </c>
      <c r="I16" s="161"/>
      <c r="J16" s="162" t="s">
        <v>97</v>
      </c>
      <c r="K16" s="162"/>
      <c r="L16" s="148"/>
      <c r="M16" s="173"/>
      <c r="N16" s="150"/>
      <c r="O16" s="231"/>
      <c r="P16" s="150"/>
      <c r="Q16" s="151"/>
      <c r="R16" s="154"/>
      <c r="T16" s="178" t="e">
        <f>#REF!</f>
        <v>#REF!</v>
      </c>
    </row>
    <row r="17" spans="1:18" s="46" customFormat="1" ht="9" customHeight="1">
      <c r="A17" s="156">
        <v>6</v>
      </c>
      <c r="B17" s="145">
        <f>IF($D17="","",VLOOKUP($D17,'Boys Si Main Draw Prep'!$A$7:$P$38,15))</f>
        <v>0</v>
      </c>
      <c r="C17" s="145">
        <f>IF($D17="","",VLOOKUP($D17,'Boys Si Main Draw Prep'!$A$7:$P$38,16))</f>
        <v>0</v>
      </c>
      <c r="D17" s="146">
        <v>14</v>
      </c>
      <c r="E17" s="164" t="str">
        <f>UPPER(IF($D17="","",VLOOKUP($D17,'Boys Si Main Draw Prep'!$A$7:$P$38,2)))</f>
        <v>ΠΑΓΚΑΣ</v>
      </c>
      <c r="F17" s="164" t="str">
        <f>IF($D17="","",VLOOKUP($D17,'Boys Si Main Draw Prep'!$A$7:$P$38,3))</f>
        <v>ΔΗΜΗΤΡΙΟΣ</v>
      </c>
      <c r="G17" s="164"/>
      <c r="H17" s="164">
        <f>IF($D17="","",VLOOKUP($D17,'Boys Si Main Draw Prep'!$A$7:$P$38,4))</f>
        <v>0</v>
      </c>
      <c r="I17" s="165"/>
      <c r="J17" s="148" t="s">
        <v>121</v>
      </c>
      <c r="K17" s="166"/>
      <c r="L17" s="148"/>
      <c r="M17" s="173"/>
      <c r="N17" s="150"/>
      <c r="O17" s="231"/>
      <c r="P17" s="150"/>
      <c r="Q17" s="151"/>
      <c r="R17" s="154"/>
    </row>
    <row r="18" spans="1:18" s="46" customFormat="1" ht="9" customHeight="1">
      <c r="A18" s="156"/>
      <c r="B18" s="157"/>
      <c r="C18" s="157"/>
      <c r="D18" s="167"/>
      <c r="E18" s="158"/>
      <c r="F18" s="158"/>
      <c r="G18" s="159"/>
      <c r="H18" s="148"/>
      <c r="I18" s="168"/>
      <c r="J18" s="160" t="s">
        <v>15</v>
      </c>
      <c r="K18" s="169"/>
      <c r="L18" s="162" t="s">
        <v>97</v>
      </c>
      <c r="M18" s="179"/>
      <c r="N18" s="150"/>
      <c r="O18" s="231"/>
      <c r="P18" s="150"/>
      <c r="Q18" s="151"/>
      <c r="R18" s="154"/>
    </row>
    <row r="19" spans="1:18" s="46" customFormat="1" ht="9" customHeight="1">
      <c r="A19" s="156">
        <v>7</v>
      </c>
      <c r="B19" s="145">
        <f>IF($D19="","",VLOOKUP($D19,'Boys Si Main Draw Prep'!$A$7:$P$38,15))</f>
      </c>
      <c r="C19" s="145">
        <f>IF($D19="","",VLOOKUP($D19,'Boys Si Main Draw Prep'!$A$7:$P$38,16))</f>
      </c>
      <c r="D19" s="146"/>
      <c r="E19" s="164" t="s">
        <v>119</v>
      </c>
      <c r="F19" s="164">
        <f>IF($D19="","",VLOOKUP($D19,'Boys Si Main Draw Prep'!$A$7:$P$38,3))</f>
      </c>
      <c r="G19" s="164"/>
      <c r="H19" s="164">
        <f>IF($D19="","",VLOOKUP($D19,'Boys Si Main Draw Prep'!$A$7:$P$38,4))</f>
      </c>
      <c r="I19" s="149"/>
      <c r="J19" s="148"/>
      <c r="K19" s="172"/>
      <c r="L19" s="148" t="s">
        <v>121</v>
      </c>
      <c r="M19" s="171"/>
      <c r="N19" s="150"/>
      <c r="O19" s="231"/>
      <c r="P19" s="150"/>
      <c r="Q19" s="151"/>
      <c r="R19" s="154"/>
    </row>
    <row r="20" spans="1:18" s="46" customFormat="1" ht="9" customHeight="1">
      <c r="A20" s="156"/>
      <c r="B20" s="157"/>
      <c r="C20" s="157"/>
      <c r="D20" s="157"/>
      <c r="E20" s="158"/>
      <c r="F20" s="158"/>
      <c r="G20" s="159"/>
      <c r="H20" s="160" t="s">
        <v>15</v>
      </c>
      <c r="I20" s="161"/>
      <c r="J20" s="162" t="s">
        <v>98</v>
      </c>
      <c r="K20" s="174"/>
      <c r="L20" s="148"/>
      <c r="M20" s="171"/>
      <c r="N20" s="150"/>
      <c r="O20" s="231"/>
      <c r="P20" s="150"/>
      <c r="Q20" s="151"/>
      <c r="R20" s="154"/>
    </row>
    <row r="21" spans="1:18" s="46" customFormat="1" ht="9" customHeight="1">
      <c r="A21" s="144">
        <v>8</v>
      </c>
      <c r="B21" s="145">
        <f>IF($D21="","",VLOOKUP($D21,'Boys Si Main Draw Prep'!$A$7:$P$38,15))</f>
        <v>0</v>
      </c>
      <c r="C21" s="145">
        <f>IF($D21="","",VLOOKUP($D21,'Boys Si Main Draw Prep'!$A$7:$P$38,16))</f>
        <v>7</v>
      </c>
      <c r="D21" s="146">
        <v>21</v>
      </c>
      <c r="E21" s="147" t="str">
        <f>UPPER(IF($D21="","",VLOOKUP($D21,'Boys Si Main Draw Prep'!$A$7:$P$38,2)))</f>
        <v>ΤΣΟΥΚΛΕΡΗΣ</v>
      </c>
      <c r="F21" s="147" t="str">
        <f>IF($D21="","",VLOOKUP($D21,'Boys Si Main Draw Prep'!$A$7:$P$38,3))</f>
        <v>ΓΙΩΡΓΟΣ</v>
      </c>
      <c r="G21" s="147"/>
      <c r="H21" s="147">
        <f>IF($D21="","",VLOOKUP($D21,'Boys Si Main Draw Prep'!$A$7:$P$38,4))</f>
        <v>0</v>
      </c>
      <c r="I21" s="175"/>
      <c r="J21" s="148"/>
      <c r="K21" s="148"/>
      <c r="L21" s="148"/>
      <c r="M21" s="171"/>
      <c r="N21" s="150"/>
      <c r="O21" s="231"/>
      <c r="P21" s="150"/>
      <c r="Q21" s="151"/>
      <c r="R21" s="154"/>
    </row>
    <row r="22" spans="1:18" s="46" customFormat="1" ht="9" customHeight="1">
      <c r="A22" s="156"/>
      <c r="B22" s="157"/>
      <c r="C22" s="157"/>
      <c r="D22" s="157"/>
      <c r="E22" s="176"/>
      <c r="F22" s="176"/>
      <c r="G22" s="180"/>
      <c r="H22" s="176"/>
      <c r="I22" s="168"/>
      <c r="J22" s="148"/>
      <c r="K22" s="148"/>
      <c r="L22" s="148"/>
      <c r="M22" s="171"/>
      <c r="N22" s="160" t="s">
        <v>15</v>
      </c>
      <c r="O22" s="169"/>
      <c r="P22" s="162" t="s">
        <v>80</v>
      </c>
      <c r="Q22" s="232"/>
      <c r="R22" s="154"/>
    </row>
    <row r="23" spans="1:18" s="46" customFormat="1" ht="9" customHeight="1">
      <c r="A23" s="144">
        <v>9</v>
      </c>
      <c r="B23" s="145">
        <f>IF($D23="","",VLOOKUP($D23,'Boys Si Main Draw Prep'!$A$7:$P$38,15))</f>
        <v>0</v>
      </c>
      <c r="C23" s="145">
        <f>IF($D23="","",VLOOKUP($D23,'Boys Si Main Draw Prep'!$A$7:$P$38,16))</f>
        <v>3</v>
      </c>
      <c r="D23" s="146">
        <v>19</v>
      </c>
      <c r="E23" s="147" t="str">
        <f>UPPER(IF($D23="","",VLOOKUP($D23,'Boys Si Main Draw Prep'!$A$7:$P$38,2)))</f>
        <v>ΣΠΥΡΑΚΗΣ</v>
      </c>
      <c r="F23" s="147" t="str">
        <f>IF($D23="","",VLOOKUP($D23,'Boys Si Main Draw Prep'!$A$7:$P$38,3))</f>
        <v>ΓΙΩΡΓΟΣ</v>
      </c>
      <c r="G23" s="147"/>
      <c r="H23" s="147">
        <f>IF($D23="","",VLOOKUP($D23,'Boys Si Main Draw Prep'!$A$7:$P$38,4))</f>
        <v>0</v>
      </c>
      <c r="I23" s="149"/>
      <c r="J23" s="148"/>
      <c r="K23" s="148"/>
      <c r="L23" s="148"/>
      <c r="M23" s="171"/>
      <c r="N23" s="150"/>
      <c r="O23" s="231"/>
      <c r="P23" s="148" t="s">
        <v>134</v>
      </c>
      <c r="Q23" s="231"/>
      <c r="R23" s="154"/>
    </row>
    <row r="24" spans="1:18" s="46" customFormat="1" ht="9" customHeight="1">
      <c r="A24" s="156"/>
      <c r="B24" s="157"/>
      <c r="C24" s="157"/>
      <c r="D24" s="157"/>
      <c r="E24" s="158"/>
      <c r="F24" s="158"/>
      <c r="G24" s="159"/>
      <c r="H24" s="160" t="s">
        <v>15</v>
      </c>
      <c r="I24" s="161"/>
      <c r="J24" s="162" t="s">
        <v>96</v>
      </c>
      <c r="K24" s="162"/>
      <c r="L24" s="148"/>
      <c r="M24" s="171"/>
      <c r="N24" s="150"/>
      <c r="O24" s="231"/>
      <c r="P24" s="150"/>
      <c r="Q24" s="231"/>
      <c r="R24" s="154"/>
    </row>
    <row r="25" spans="1:18" s="46" customFormat="1" ht="9" customHeight="1">
      <c r="A25" s="156">
        <v>10</v>
      </c>
      <c r="B25" s="145">
        <f>IF($D25="","",VLOOKUP($D25,'Boys Si Main Draw Prep'!$A$7:$P$38,15))</f>
      </c>
      <c r="C25" s="145">
        <f>IF($D25="","",VLOOKUP($D25,'Boys Si Main Draw Prep'!$A$7:$P$38,16))</f>
      </c>
      <c r="D25" s="146"/>
      <c r="E25" s="164" t="s">
        <v>119</v>
      </c>
      <c r="F25" s="164">
        <f>IF($D25="","",VLOOKUP($D25,'Boys Si Main Draw Prep'!$A$7:$P$38,3))</f>
      </c>
      <c r="G25" s="164"/>
      <c r="H25" s="164">
        <f>IF($D25="","",VLOOKUP($D25,'Boys Si Main Draw Prep'!$A$7:$P$38,4))</f>
      </c>
      <c r="I25" s="165"/>
      <c r="J25" s="148"/>
      <c r="K25" s="166"/>
      <c r="L25" s="148"/>
      <c r="M25" s="171"/>
      <c r="N25" s="150"/>
      <c r="O25" s="231"/>
      <c r="P25" s="150"/>
      <c r="Q25" s="231"/>
      <c r="R25" s="154"/>
    </row>
    <row r="26" spans="1:18" s="46" customFormat="1" ht="9" customHeight="1">
      <c r="A26" s="156"/>
      <c r="B26" s="157"/>
      <c r="C26" s="157"/>
      <c r="D26" s="167"/>
      <c r="E26" s="158"/>
      <c r="F26" s="158"/>
      <c r="G26" s="159"/>
      <c r="H26" s="158"/>
      <c r="I26" s="168"/>
      <c r="J26" s="160" t="s">
        <v>15</v>
      </c>
      <c r="K26" s="169"/>
      <c r="L26" s="162" t="s">
        <v>96</v>
      </c>
      <c r="M26" s="170"/>
      <c r="N26" s="150"/>
      <c r="O26" s="231"/>
      <c r="P26" s="150"/>
      <c r="Q26" s="231"/>
      <c r="R26" s="154"/>
    </row>
    <row r="27" spans="1:18" s="46" customFormat="1" ht="9" customHeight="1">
      <c r="A27" s="156">
        <v>11</v>
      </c>
      <c r="B27" s="145">
        <f>IF($D27="","",VLOOKUP($D27,'Boys Si Main Draw Prep'!$A$7:$P$38,15))</f>
        <v>0</v>
      </c>
      <c r="C27" s="145">
        <f>IF($D27="","",VLOOKUP($D27,'Boys Si Main Draw Prep'!$A$7:$P$38,16))</f>
        <v>0</v>
      </c>
      <c r="D27" s="146">
        <v>8</v>
      </c>
      <c r="E27" s="164" t="str">
        <f>UPPER(IF($D27="","",VLOOKUP($D27,'Boys Si Main Draw Prep'!$A$7:$P$38,2)))</f>
        <v>ΕΥΣΤΑΘΟΠΟΥΛΟΣ</v>
      </c>
      <c r="F27" s="164" t="str">
        <f>IF($D27="","",VLOOKUP($D27,'Boys Si Main Draw Prep'!$A$7:$P$38,3))</f>
        <v>ΘΕΟΔΩΡΟΣ</v>
      </c>
      <c r="G27" s="164"/>
      <c r="H27" s="164">
        <f>IF($D27="","",VLOOKUP($D27,'Boys Si Main Draw Prep'!$A$7:$P$38,4))</f>
        <v>0</v>
      </c>
      <c r="I27" s="149"/>
      <c r="J27" s="148"/>
      <c r="K27" s="172"/>
      <c r="L27" s="148" t="s">
        <v>120</v>
      </c>
      <c r="M27" s="173"/>
      <c r="N27" s="150"/>
      <c r="O27" s="231"/>
      <c r="P27" s="150"/>
      <c r="Q27" s="231"/>
      <c r="R27" s="154"/>
    </row>
    <row r="28" spans="1:18" s="46" customFormat="1" ht="9" customHeight="1">
      <c r="A28" s="181"/>
      <c r="B28" s="157"/>
      <c r="C28" s="157"/>
      <c r="D28" s="167"/>
      <c r="E28" s="158"/>
      <c r="F28" s="158"/>
      <c r="G28" s="159"/>
      <c r="H28" s="160" t="s">
        <v>15</v>
      </c>
      <c r="I28" s="161"/>
      <c r="J28" s="162" t="s">
        <v>85</v>
      </c>
      <c r="K28" s="174"/>
      <c r="L28" s="148"/>
      <c r="M28" s="173"/>
      <c r="N28" s="150"/>
      <c r="O28" s="231"/>
      <c r="P28" s="150"/>
      <c r="Q28" s="231"/>
      <c r="R28" s="154"/>
    </row>
    <row r="29" spans="1:18" s="46" customFormat="1" ht="9" customHeight="1">
      <c r="A29" s="156">
        <v>12</v>
      </c>
      <c r="B29" s="145">
        <f>IF($D29="","",VLOOKUP($D29,'Boys Si Main Draw Prep'!$A$7:$P$38,15))</f>
      </c>
      <c r="C29" s="145">
        <f>IF($D29="","",VLOOKUP($D29,'Boys Si Main Draw Prep'!$A$7:$P$38,16))</f>
      </c>
      <c r="D29" s="146"/>
      <c r="E29" s="164" t="s">
        <v>119</v>
      </c>
      <c r="F29" s="164">
        <f>IF($D29="","",VLOOKUP($D29,'Boys Si Main Draw Prep'!$A$7:$P$38,3))</f>
      </c>
      <c r="G29" s="164"/>
      <c r="H29" s="164">
        <f>IF($D29="","",VLOOKUP($D29,'Boys Si Main Draw Prep'!$A$7:$P$38,4))</f>
      </c>
      <c r="I29" s="175"/>
      <c r="J29" s="148"/>
      <c r="K29" s="148"/>
      <c r="L29" s="148"/>
      <c r="M29" s="173"/>
      <c r="N29" s="150"/>
      <c r="O29" s="231"/>
      <c r="P29" s="150"/>
      <c r="Q29" s="231"/>
      <c r="R29" s="154"/>
    </row>
    <row r="30" spans="1:18" s="46" customFormat="1" ht="9" customHeight="1">
      <c r="A30" s="156"/>
      <c r="B30" s="157"/>
      <c r="C30" s="157"/>
      <c r="D30" s="167"/>
      <c r="E30" s="148"/>
      <c r="F30" s="148"/>
      <c r="G30" s="59"/>
      <c r="H30" s="176"/>
      <c r="I30" s="168"/>
      <c r="J30" s="148"/>
      <c r="K30" s="148"/>
      <c r="L30" s="160" t="s">
        <v>15</v>
      </c>
      <c r="M30" s="169"/>
      <c r="N30" s="162" t="s">
        <v>96</v>
      </c>
      <c r="O30" s="233"/>
      <c r="P30" s="150"/>
      <c r="Q30" s="231"/>
      <c r="R30" s="154"/>
    </row>
    <row r="31" spans="1:18" s="46" customFormat="1" ht="9" customHeight="1">
      <c r="A31" s="156">
        <v>13</v>
      </c>
      <c r="B31" s="145">
        <f>IF($D31="","",VLOOKUP($D31,'Boys Si Main Draw Prep'!$A$7:$P$38,15))</f>
        <v>0</v>
      </c>
      <c r="C31" s="145">
        <f>IF($D31="","",VLOOKUP($D31,'Boys Si Main Draw Prep'!$A$7:$P$38,16))</f>
        <v>0</v>
      </c>
      <c r="D31" s="146">
        <v>17</v>
      </c>
      <c r="E31" s="164" t="str">
        <f>UPPER(IF($D31="","",VLOOKUP($D31,'Boys Si Main Draw Prep'!$A$7:$P$38,2)))</f>
        <v>ΠΑΣΤΡΑΣ</v>
      </c>
      <c r="F31" s="164" t="str">
        <f>IF($D31="","",VLOOKUP($D31,'Boys Si Main Draw Prep'!$A$7:$P$38,3))</f>
        <v>ΑΝΑΣΤΑΣΗΣ</v>
      </c>
      <c r="G31" s="164"/>
      <c r="H31" s="164">
        <f>IF($D31="","",VLOOKUP($D31,'Boys Si Main Draw Prep'!$A$7:$P$38,4))</f>
        <v>0</v>
      </c>
      <c r="I31" s="177"/>
      <c r="J31" s="148"/>
      <c r="K31" s="148"/>
      <c r="L31" s="148"/>
      <c r="M31" s="173"/>
      <c r="N31" s="148" t="s">
        <v>130</v>
      </c>
      <c r="O31" s="151"/>
      <c r="P31" s="150"/>
      <c r="Q31" s="231"/>
      <c r="R31" s="154"/>
    </row>
    <row r="32" spans="1:18" s="46" customFormat="1" ht="9" customHeight="1">
      <c r="A32" s="156"/>
      <c r="B32" s="157"/>
      <c r="C32" s="157"/>
      <c r="D32" s="167"/>
      <c r="E32" s="158"/>
      <c r="F32" s="158"/>
      <c r="G32" s="159"/>
      <c r="H32" s="160" t="s">
        <v>15</v>
      </c>
      <c r="I32" s="161"/>
      <c r="J32" s="162" t="s">
        <v>84</v>
      </c>
      <c r="K32" s="162"/>
      <c r="L32" s="148"/>
      <c r="M32" s="173"/>
      <c r="N32" s="150"/>
      <c r="O32" s="151"/>
      <c r="P32" s="150"/>
      <c r="Q32" s="231"/>
      <c r="R32" s="154"/>
    </row>
    <row r="33" spans="1:18" s="46" customFormat="1" ht="9" customHeight="1">
      <c r="A33" s="156">
        <v>14</v>
      </c>
      <c r="B33" s="145">
        <f>IF($D33="","",VLOOKUP($D33,'Boys Si Main Draw Prep'!$A$7:$P$38,15))</f>
        <v>0</v>
      </c>
      <c r="C33" s="145">
        <f>IF($D33="","",VLOOKUP($D33,'Boys Si Main Draw Prep'!$A$7:$P$38,16))</f>
        <v>0</v>
      </c>
      <c r="D33" s="146">
        <v>7</v>
      </c>
      <c r="E33" s="164" t="str">
        <f>UPPER(IF($D33="","",VLOOKUP($D33,'Boys Si Main Draw Prep'!$A$7:$P$38,2)))</f>
        <v>ΔΑΒΛΑΝΤΗΣ</v>
      </c>
      <c r="F33" s="164" t="str">
        <f>IF($D33="","",VLOOKUP($D33,'Boys Si Main Draw Prep'!$A$7:$P$38,3))</f>
        <v>ΚΩΝ/ΝΟΣ</v>
      </c>
      <c r="G33" s="164"/>
      <c r="H33" s="164">
        <f>IF($D33="","",VLOOKUP($D33,'Boys Si Main Draw Prep'!$A$7:$P$38,4))</f>
        <v>0</v>
      </c>
      <c r="I33" s="165"/>
      <c r="J33" s="148" t="s">
        <v>120</v>
      </c>
      <c r="K33" s="166"/>
      <c r="L33" s="148"/>
      <c r="M33" s="173"/>
      <c r="N33" s="150"/>
      <c r="O33" s="151"/>
      <c r="P33" s="150"/>
      <c r="Q33" s="231"/>
      <c r="R33" s="154"/>
    </row>
    <row r="34" spans="1:18" s="46" customFormat="1" ht="9" customHeight="1">
      <c r="A34" s="156"/>
      <c r="B34" s="157"/>
      <c r="C34" s="157"/>
      <c r="D34" s="167"/>
      <c r="E34" s="158"/>
      <c r="F34" s="158"/>
      <c r="G34" s="159"/>
      <c r="H34" s="148"/>
      <c r="I34" s="168"/>
      <c r="J34" s="160" t="s">
        <v>15</v>
      </c>
      <c r="K34" s="169"/>
      <c r="L34" s="162" t="s">
        <v>88</v>
      </c>
      <c r="M34" s="179"/>
      <c r="N34" s="150"/>
      <c r="O34" s="151"/>
      <c r="P34" s="150"/>
      <c r="Q34" s="231"/>
      <c r="R34" s="154"/>
    </row>
    <row r="35" spans="1:18" s="46" customFormat="1" ht="9" customHeight="1">
      <c r="A35" s="156">
        <v>15</v>
      </c>
      <c r="B35" s="145">
        <f>IF($D35="","",VLOOKUP($D35,'Boys Si Main Draw Prep'!$A$7:$P$38,15))</f>
      </c>
      <c r="C35" s="145">
        <f>IF($D35="","",VLOOKUP($D35,'Boys Si Main Draw Prep'!$A$7:$P$38,16))</f>
      </c>
      <c r="D35" s="146"/>
      <c r="E35" s="164" t="s">
        <v>119</v>
      </c>
      <c r="F35" s="164">
        <f>IF($D35="","",VLOOKUP($D35,'Boys Si Main Draw Prep'!$A$7:$P$38,3))</f>
      </c>
      <c r="G35" s="164"/>
      <c r="H35" s="164">
        <f>IF($D35="","",VLOOKUP($D35,'Boys Si Main Draw Prep'!$A$7:$P$38,4))</f>
      </c>
      <c r="I35" s="149"/>
      <c r="J35" s="148"/>
      <c r="K35" s="172"/>
      <c r="L35" s="148" t="s">
        <v>121</v>
      </c>
      <c r="M35" s="171"/>
      <c r="N35" s="150"/>
      <c r="O35" s="151"/>
      <c r="P35" s="150"/>
      <c r="Q35" s="231"/>
      <c r="R35" s="154"/>
    </row>
    <row r="36" spans="1:18" s="46" customFormat="1" ht="9" customHeight="1">
      <c r="A36" s="156"/>
      <c r="B36" s="157"/>
      <c r="C36" s="157"/>
      <c r="D36" s="157"/>
      <c r="E36" s="158"/>
      <c r="F36" s="158"/>
      <c r="G36" s="159"/>
      <c r="H36" s="160" t="s">
        <v>15</v>
      </c>
      <c r="I36" s="161"/>
      <c r="J36" s="162" t="s">
        <v>88</v>
      </c>
      <c r="K36" s="174"/>
      <c r="L36" s="148"/>
      <c r="M36" s="171"/>
      <c r="N36" s="150"/>
      <c r="O36" s="151"/>
      <c r="P36" s="150"/>
      <c r="Q36" s="231"/>
      <c r="R36" s="154"/>
    </row>
    <row r="37" spans="1:18" s="46" customFormat="1" ht="9" customHeight="1">
      <c r="A37" s="144">
        <v>16</v>
      </c>
      <c r="B37" s="145">
        <f>IF($D37="","",VLOOKUP($D37,'Boys Si Main Draw Prep'!$A$7:$P$38,15))</f>
        <v>0</v>
      </c>
      <c r="C37" s="145">
        <f>IF($D37="","",VLOOKUP($D37,'Boys Si Main Draw Prep'!$A$7:$P$38,16))</f>
        <v>5</v>
      </c>
      <c r="D37" s="146">
        <v>11</v>
      </c>
      <c r="E37" s="147" t="str">
        <f>UPPER(IF($D37="","",VLOOKUP($D37,'Boys Si Main Draw Prep'!$A$7:$P$38,2)))</f>
        <v>ΚΑΡΑΝΑΓΝΩΣΤΗΣ</v>
      </c>
      <c r="F37" s="147" t="str">
        <f>IF($D37="","",VLOOKUP($D37,'Boys Si Main Draw Prep'!$A$7:$P$38,3))</f>
        <v>ΚΩΝ/ΝΟΣ</v>
      </c>
      <c r="G37" s="147"/>
      <c r="H37" s="147">
        <f>IF($D37="","",VLOOKUP($D37,'Boys Si Main Draw Prep'!$A$7:$P$38,4))</f>
        <v>0</v>
      </c>
      <c r="I37" s="175"/>
      <c r="J37" s="148"/>
      <c r="K37" s="148"/>
      <c r="L37" s="148"/>
      <c r="M37" s="171"/>
      <c r="N37" s="151"/>
      <c r="O37" s="151"/>
      <c r="P37" s="150"/>
      <c r="Q37" s="231"/>
      <c r="R37" s="154"/>
    </row>
    <row r="38" spans="1:18" s="46" customFormat="1" ht="9" customHeight="1">
      <c r="A38" s="156"/>
      <c r="B38" s="157"/>
      <c r="C38" s="157"/>
      <c r="D38" s="157"/>
      <c r="E38" s="158"/>
      <c r="F38" s="158"/>
      <c r="G38" s="159"/>
      <c r="H38" s="158"/>
      <c r="I38" s="168"/>
      <c r="J38" s="148"/>
      <c r="K38" s="148"/>
      <c r="L38" s="148"/>
      <c r="M38" s="171"/>
      <c r="N38" s="234" t="s">
        <v>64</v>
      </c>
      <c r="O38" s="235"/>
      <c r="P38" s="162" t="s">
        <v>82</v>
      </c>
      <c r="Q38" s="236"/>
      <c r="R38" s="154"/>
    </row>
    <row r="39" spans="1:18" s="46" customFormat="1" ht="9" customHeight="1">
      <c r="A39" s="144">
        <v>17</v>
      </c>
      <c r="B39" s="145">
        <f>IF($D39="","",VLOOKUP($D39,'Boys Si Main Draw Prep'!$A$7:$P$38,15))</f>
        <v>0</v>
      </c>
      <c r="C39" s="145">
        <f>IF($D39="","",VLOOKUP($D39,'Boys Si Main Draw Prep'!$A$7:$P$38,16))</f>
        <v>6</v>
      </c>
      <c r="D39" s="146">
        <v>13</v>
      </c>
      <c r="E39" s="147" t="str">
        <f>UPPER(IF($D39="","",VLOOKUP($D39,'Boys Si Main Draw Prep'!$A$7:$P$38,2)))</f>
        <v>ΝΑΣΙΑΚΟΣ</v>
      </c>
      <c r="F39" s="147" t="str">
        <f>IF($D39="","",VLOOKUP($D39,'Boys Si Main Draw Prep'!$A$7:$P$38,3))</f>
        <v>ΓΙΩΡΓΟΣ</v>
      </c>
      <c r="G39" s="147"/>
      <c r="H39" s="147">
        <f>IF($D39="","",VLOOKUP($D39,'Boys Si Main Draw Prep'!$A$7:$P$38,4))</f>
        <v>0</v>
      </c>
      <c r="I39" s="149"/>
      <c r="J39" s="148"/>
      <c r="K39" s="148"/>
      <c r="L39" s="148"/>
      <c r="M39" s="171"/>
      <c r="N39" s="160" t="s">
        <v>15</v>
      </c>
      <c r="O39" s="237"/>
      <c r="P39" s="148" t="s">
        <v>136</v>
      </c>
      <c r="Q39" s="231"/>
      <c r="R39" s="154"/>
    </row>
    <row r="40" spans="1:18" s="46" customFormat="1" ht="9" customHeight="1">
      <c r="A40" s="156"/>
      <c r="B40" s="157"/>
      <c r="C40" s="157"/>
      <c r="D40" s="157"/>
      <c r="E40" s="158"/>
      <c r="F40" s="158"/>
      <c r="G40" s="159"/>
      <c r="H40" s="160" t="s">
        <v>15</v>
      </c>
      <c r="I40" s="161"/>
      <c r="J40" s="162" t="s">
        <v>90</v>
      </c>
      <c r="K40" s="162"/>
      <c r="L40" s="148"/>
      <c r="M40" s="171"/>
      <c r="N40" s="150"/>
      <c r="O40" s="151"/>
      <c r="P40" s="150"/>
      <c r="Q40" s="231"/>
      <c r="R40" s="154"/>
    </row>
    <row r="41" spans="1:18" s="46" customFormat="1" ht="9" customHeight="1">
      <c r="A41" s="156">
        <v>18</v>
      </c>
      <c r="B41" s="145">
        <f>IF($D41="","",VLOOKUP($D41,'Boys Si Main Draw Prep'!$A$7:$P$38,15))</f>
      </c>
      <c r="C41" s="145">
        <f>IF($D41="","",VLOOKUP($D41,'Boys Si Main Draw Prep'!$A$7:$P$38,16))</f>
      </c>
      <c r="D41" s="146"/>
      <c r="E41" s="164" t="s">
        <v>119</v>
      </c>
      <c r="F41" s="164">
        <f>IF($D41="","",VLOOKUP($D41,'Boys Si Main Draw Prep'!$A$7:$P$38,3))</f>
      </c>
      <c r="G41" s="164"/>
      <c r="H41" s="164">
        <f>IF($D41="","",VLOOKUP($D41,'Boys Si Main Draw Prep'!$A$7:$P$38,4))</f>
      </c>
      <c r="I41" s="165"/>
      <c r="J41" s="148"/>
      <c r="K41" s="166"/>
      <c r="L41" s="148"/>
      <c r="M41" s="171"/>
      <c r="N41" s="150"/>
      <c r="O41" s="151"/>
      <c r="P41" s="150"/>
      <c r="Q41" s="231"/>
      <c r="R41" s="154"/>
    </row>
    <row r="42" spans="1:18" s="46" customFormat="1" ht="9" customHeight="1">
      <c r="A42" s="156"/>
      <c r="B42" s="157"/>
      <c r="C42" s="157"/>
      <c r="D42" s="167"/>
      <c r="E42" s="158"/>
      <c r="F42" s="158"/>
      <c r="G42" s="159"/>
      <c r="H42" s="158"/>
      <c r="I42" s="168"/>
      <c r="J42" s="160" t="s">
        <v>15</v>
      </c>
      <c r="K42" s="169"/>
      <c r="L42" s="162" t="s">
        <v>90</v>
      </c>
      <c r="M42" s="170"/>
      <c r="N42" s="150"/>
      <c r="O42" s="151"/>
      <c r="P42" s="150"/>
      <c r="Q42" s="231"/>
      <c r="R42" s="154"/>
    </row>
    <row r="43" spans="1:18" s="46" customFormat="1" ht="9" customHeight="1">
      <c r="A43" s="156">
        <v>19</v>
      </c>
      <c r="B43" s="145">
        <f>IF($D43="","",VLOOKUP($D43,'Boys Si Main Draw Prep'!$A$7:$P$38,15))</f>
        <v>0</v>
      </c>
      <c r="C43" s="145">
        <f>IF($D43="","",VLOOKUP($D43,'Boys Si Main Draw Prep'!$A$7:$P$38,16))</f>
        <v>0</v>
      </c>
      <c r="D43" s="146">
        <v>6</v>
      </c>
      <c r="E43" s="164" t="str">
        <f>UPPER(IF($D43="","",VLOOKUP($D43,'Boys Si Main Draw Prep'!$A$7:$P$38,2)))</f>
        <v>ΓΡΟΥΜΠΟΣ</v>
      </c>
      <c r="F43" s="164" t="str">
        <f>IF($D43="","",VLOOKUP($D43,'Boys Si Main Draw Prep'!$A$7:$P$38,3))</f>
        <v>ΚΩΝ/ΝΟΣ</v>
      </c>
      <c r="G43" s="164"/>
      <c r="H43" s="164">
        <f>IF($D43="","",VLOOKUP($D43,'Boys Si Main Draw Prep'!$A$7:$P$38,4))</f>
        <v>0</v>
      </c>
      <c r="I43" s="149"/>
      <c r="J43" s="148"/>
      <c r="K43" s="172"/>
      <c r="L43" s="148" t="s">
        <v>121</v>
      </c>
      <c r="M43" s="173"/>
      <c r="N43" s="150"/>
      <c r="O43" s="151"/>
      <c r="P43" s="150"/>
      <c r="Q43" s="231"/>
      <c r="R43" s="154"/>
    </row>
    <row r="44" spans="1:18" s="46" customFormat="1" ht="9" customHeight="1">
      <c r="A44" s="156"/>
      <c r="B44" s="157"/>
      <c r="C44" s="157"/>
      <c r="D44" s="167"/>
      <c r="E44" s="158"/>
      <c r="F44" s="158"/>
      <c r="G44" s="159"/>
      <c r="H44" s="160" t="s">
        <v>15</v>
      </c>
      <c r="I44" s="161"/>
      <c r="J44" s="162" t="s">
        <v>83</v>
      </c>
      <c r="K44" s="174"/>
      <c r="L44" s="148"/>
      <c r="M44" s="173"/>
      <c r="N44" s="150"/>
      <c r="O44" s="151"/>
      <c r="P44" s="150"/>
      <c r="Q44" s="231"/>
      <c r="R44" s="154"/>
    </row>
    <row r="45" spans="1:18" s="46" customFormat="1" ht="9" customHeight="1">
      <c r="A45" s="156">
        <v>20</v>
      </c>
      <c r="B45" s="145">
        <f>IF($D45="","",VLOOKUP($D45,'Boys Si Main Draw Prep'!$A$7:$P$38,15))</f>
      </c>
      <c r="C45" s="145">
        <f>IF($D45="","",VLOOKUP($D45,'Boys Si Main Draw Prep'!$A$7:$P$38,16))</f>
      </c>
      <c r="D45" s="146"/>
      <c r="E45" s="164" t="s">
        <v>119</v>
      </c>
      <c r="F45" s="164">
        <f>IF($D45="","",VLOOKUP($D45,'Boys Si Main Draw Prep'!$A$7:$P$38,3))</f>
      </c>
      <c r="G45" s="164"/>
      <c r="H45" s="164">
        <f>IF($D45="","",VLOOKUP($D45,'Boys Si Main Draw Prep'!$A$7:$P$38,4))</f>
      </c>
      <c r="I45" s="175"/>
      <c r="J45" s="148"/>
      <c r="K45" s="148"/>
      <c r="L45" s="148"/>
      <c r="M45" s="173"/>
      <c r="N45" s="150"/>
      <c r="O45" s="151"/>
      <c r="P45" s="150"/>
      <c r="Q45" s="231"/>
      <c r="R45" s="154"/>
    </row>
    <row r="46" spans="1:18" s="46" customFormat="1" ht="9" customHeight="1">
      <c r="A46" s="156"/>
      <c r="B46" s="157"/>
      <c r="C46" s="157"/>
      <c r="D46" s="167"/>
      <c r="E46" s="148"/>
      <c r="F46" s="148"/>
      <c r="G46" s="59"/>
      <c r="H46" s="176"/>
      <c r="I46" s="168"/>
      <c r="J46" s="148"/>
      <c r="K46" s="148"/>
      <c r="L46" s="160" t="s">
        <v>15</v>
      </c>
      <c r="M46" s="169"/>
      <c r="N46" s="162" t="s">
        <v>131</v>
      </c>
      <c r="O46" s="232"/>
      <c r="P46" s="150"/>
      <c r="Q46" s="231"/>
      <c r="R46" s="154"/>
    </row>
    <row r="47" spans="1:18" s="46" customFormat="1" ht="9" customHeight="1">
      <c r="A47" s="156">
        <v>21</v>
      </c>
      <c r="B47" s="145">
        <f>IF($D47="","",VLOOKUP($D47,'Boys Si Main Draw Prep'!$A$7:$P$38,15))</f>
        <v>0</v>
      </c>
      <c r="C47" s="145">
        <f>IF($D47="","",VLOOKUP($D47,'Boys Si Main Draw Prep'!$A$7:$P$38,16))</f>
        <v>0</v>
      </c>
      <c r="D47" s="146">
        <v>1</v>
      </c>
      <c r="E47" s="164" t="str">
        <f>UPPER(IF($D47="","",VLOOKUP($D47,'Boys Si Main Draw Prep'!$A$7:$P$38,2)))</f>
        <v>ΑΝΑΣΤΟΠΟΥΛΟΣ</v>
      </c>
      <c r="F47" s="164" t="str">
        <f>IF($D47="","",VLOOKUP($D47,'Boys Si Main Draw Prep'!$A$7:$P$38,3))</f>
        <v>ΠΑΝΑΓΙΩΤΗΣ</v>
      </c>
      <c r="G47" s="164"/>
      <c r="H47" s="164">
        <f>IF($D47="","",VLOOKUP($D47,'Boys Si Main Draw Prep'!$A$7:$P$38,4))</f>
        <v>0</v>
      </c>
      <c r="I47" s="177"/>
      <c r="J47" s="148"/>
      <c r="K47" s="148"/>
      <c r="L47" s="148"/>
      <c r="M47" s="173"/>
      <c r="N47" s="148" t="s">
        <v>132</v>
      </c>
      <c r="O47" s="231"/>
      <c r="P47" s="150"/>
      <c r="Q47" s="231"/>
      <c r="R47" s="154"/>
    </row>
    <row r="48" spans="1:18" s="46" customFormat="1" ht="9" customHeight="1">
      <c r="A48" s="156"/>
      <c r="B48" s="157"/>
      <c r="C48" s="157"/>
      <c r="D48" s="167"/>
      <c r="E48" s="158"/>
      <c r="F48" s="158"/>
      <c r="G48" s="159"/>
      <c r="H48" s="160" t="s">
        <v>15</v>
      </c>
      <c r="I48" s="161"/>
      <c r="J48" s="162" t="s">
        <v>78</v>
      </c>
      <c r="K48" s="162"/>
      <c r="L48" s="148"/>
      <c r="M48" s="173"/>
      <c r="N48" s="150"/>
      <c r="O48" s="231"/>
      <c r="P48" s="150"/>
      <c r="Q48" s="231"/>
      <c r="R48" s="154"/>
    </row>
    <row r="49" spans="1:18" s="46" customFormat="1" ht="9" customHeight="1">
      <c r="A49" s="156">
        <v>22</v>
      </c>
      <c r="B49" s="145">
        <f>IF($D49="","",VLOOKUP($D49,'Boys Si Main Draw Prep'!$A$7:$P$38,15))</f>
        <v>0</v>
      </c>
      <c r="C49" s="145">
        <f>IF($D49="","",VLOOKUP($D49,'Boys Si Main Draw Prep'!$A$7:$P$38,16))</f>
        <v>0</v>
      </c>
      <c r="D49" s="146">
        <v>23</v>
      </c>
      <c r="E49" s="164" t="str">
        <f>UPPER(IF($D49="","",VLOOKUP($D49,'Boys Si Main Draw Prep'!$A$7:$P$38,2)))</f>
        <v>ΝΙΚΟΛΑΟΥ</v>
      </c>
      <c r="F49" s="164" t="str">
        <f>IF($D49="","",VLOOKUP($D49,'Boys Si Main Draw Prep'!$A$7:$P$38,3))</f>
        <v>ΝΙΚΟΣ</v>
      </c>
      <c r="G49" s="164"/>
      <c r="H49" s="164">
        <f>IF($D49="","",VLOOKUP($D49,'Boys Si Main Draw Prep'!$A$7:$P$38,4))</f>
        <v>0</v>
      </c>
      <c r="I49" s="165"/>
      <c r="J49" s="148" t="s">
        <v>121</v>
      </c>
      <c r="K49" s="166"/>
      <c r="L49" s="148"/>
      <c r="M49" s="173"/>
      <c r="N49" s="150"/>
      <c r="O49" s="231"/>
      <c r="P49" s="150"/>
      <c r="Q49" s="231"/>
      <c r="R49" s="154"/>
    </row>
    <row r="50" spans="1:18" s="46" customFormat="1" ht="9" customHeight="1">
      <c r="A50" s="156"/>
      <c r="B50" s="157"/>
      <c r="C50" s="157"/>
      <c r="D50" s="167"/>
      <c r="E50" s="158"/>
      <c r="F50" s="158"/>
      <c r="G50" s="159"/>
      <c r="H50" s="148"/>
      <c r="I50" s="168"/>
      <c r="J50" s="160" t="s">
        <v>15</v>
      </c>
      <c r="K50" s="169"/>
      <c r="L50" s="162" t="s">
        <v>78</v>
      </c>
      <c r="M50" s="179"/>
      <c r="N50" s="150"/>
      <c r="O50" s="231"/>
      <c r="P50" s="150"/>
      <c r="Q50" s="231"/>
      <c r="R50" s="154"/>
    </row>
    <row r="51" spans="1:18" s="46" customFormat="1" ht="9" customHeight="1">
      <c r="A51" s="156">
        <v>23</v>
      </c>
      <c r="B51" s="145">
        <f>IF($D51="","",VLOOKUP($D51,'Boys Si Main Draw Prep'!$A$7:$P$38,15))</f>
      </c>
      <c r="C51" s="145">
        <f>IF($D51="","",VLOOKUP($D51,'Boys Si Main Draw Prep'!$A$7:$P$38,16))</f>
      </c>
      <c r="D51" s="146"/>
      <c r="E51" s="164" t="s">
        <v>119</v>
      </c>
      <c r="F51" s="164">
        <f>IF($D51="","",VLOOKUP($D51,'Boys Si Main Draw Prep'!$A$7:$P$38,3))</f>
      </c>
      <c r="G51" s="164"/>
      <c r="H51" s="164">
        <f>IF($D51="","",VLOOKUP($D51,'Boys Si Main Draw Prep'!$A$7:$P$38,4))</f>
      </c>
      <c r="I51" s="149"/>
      <c r="J51" s="148"/>
      <c r="K51" s="172"/>
      <c r="L51" s="148" t="s">
        <v>125</v>
      </c>
      <c r="M51" s="171"/>
      <c r="N51" s="150"/>
      <c r="O51" s="231"/>
      <c r="P51" s="150"/>
      <c r="Q51" s="231"/>
      <c r="R51" s="154"/>
    </row>
    <row r="52" spans="1:18" s="46" customFormat="1" ht="9" customHeight="1">
      <c r="A52" s="156"/>
      <c r="B52" s="157"/>
      <c r="C52" s="157"/>
      <c r="D52" s="157"/>
      <c r="E52" s="158"/>
      <c r="F52" s="158"/>
      <c r="G52" s="159"/>
      <c r="H52" s="160" t="s">
        <v>15</v>
      </c>
      <c r="I52" s="161"/>
      <c r="J52" s="162" t="s">
        <v>87</v>
      </c>
      <c r="K52" s="174"/>
      <c r="L52" s="148"/>
      <c r="M52" s="171"/>
      <c r="N52" s="150"/>
      <c r="O52" s="231"/>
      <c r="P52" s="150"/>
      <c r="Q52" s="231"/>
      <c r="R52" s="154"/>
    </row>
    <row r="53" spans="1:18" s="46" customFormat="1" ht="9" customHeight="1">
      <c r="A53" s="144">
        <v>24</v>
      </c>
      <c r="B53" s="145">
        <f>IF($D53="","",VLOOKUP($D53,'Boys Si Main Draw Prep'!$A$7:$P$38,15))</f>
        <v>0</v>
      </c>
      <c r="C53" s="145">
        <f>IF($D53="","",VLOOKUP($D53,'Boys Si Main Draw Prep'!$A$7:$P$38,16))</f>
        <v>4</v>
      </c>
      <c r="D53" s="146">
        <v>10</v>
      </c>
      <c r="E53" s="147" t="str">
        <f>UPPER(IF($D53="","",VLOOKUP($D53,'Boys Si Main Draw Prep'!$A$7:$P$38,2)))</f>
        <v>ΚΑΡΑΜΑΝΟΣ</v>
      </c>
      <c r="F53" s="147" t="str">
        <f>IF($D53="","",VLOOKUP($D53,'Boys Si Main Draw Prep'!$A$7:$P$38,3))</f>
        <v>ΒΑΣΙΛΗΣ</v>
      </c>
      <c r="G53" s="147"/>
      <c r="H53" s="147">
        <f>IF($D53="","",VLOOKUP($D53,'Boys Si Main Draw Prep'!$A$7:$P$38,4))</f>
        <v>0</v>
      </c>
      <c r="I53" s="175"/>
      <c r="J53" s="148"/>
      <c r="K53" s="148"/>
      <c r="L53" s="148"/>
      <c r="M53" s="171"/>
      <c r="N53" s="150"/>
      <c r="O53" s="231"/>
      <c r="P53" s="150"/>
      <c r="Q53" s="231"/>
      <c r="R53" s="154"/>
    </row>
    <row r="54" spans="1:18" s="46" customFormat="1" ht="9" customHeight="1">
      <c r="A54" s="156"/>
      <c r="B54" s="157"/>
      <c r="C54" s="157"/>
      <c r="D54" s="157"/>
      <c r="E54" s="176"/>
      <c r="F54" s="176"/>
      <c r="G54" s="180"/>
      <c r="H54" s="176"/>
      <c r="I54" s="168"/>
      <c r="J54" s="148"/>
      <c r="K54" s="148"/>
      <c r="L54" s="148"/>
      <c r="M54" s="171"/>
      <c r="N54" s="160" t="s">
        <v>15</v>
      </c>
      <c r="O54" s="169"/>
      <c r="P54" s="162" t="s">
        <v>82</v>
      </c>
      <c r="Q54" s="233"/>
      <c r="R54" s="154"/>
    </row>
    <row r="55" spans="1:18" s="46" customFormat="1" ht="9" customHeight="1">
      <c r="A55" s="144">
        <v>25</v>
      </c>
      <c r="B55" s="145">
        <f>IF($D55="","",VLOOKUP($D55,'Boys Si Main Draw Prep'!$A$7:$P$38,15))</f>
        <v>0</v>
      </c>
      <c r="C55" s="145">
        <f>IF($D55="","",VLOOKUP($D55,'Boys Si Main Draw Prep'!$A$7:$P$38,16))</f>
        <v>8</v>
      </c>
      <c r="D55" s="146">
        <v>16</v>
      </c>
      <c r="E55" s="147" t="str">
        <f>UPPER(IF($D55="","",VLOOKUP($D55,'Boys Si Main Draw Prep'!$A$7:$P$38,2)))</f>
        <v>ΠΑΠΑΝΙΚΟΛΑΟΥ</v>
      </c>
      <c r="F55" s="147" t="str">
        <f>IF($D55="","",VLOOKUP($D55,'Boys Si Main Draw Prep'!$A$7:$P$38,3))</f>
        <v>ΝΤΥΛΑΝ</v>
      </c>
      <c r="G55" s="147"/>
      <c r="H55" s="147">
        <f>IF($D55="","",VLOOKUP($D55,'Boys Si Main Draw Prep'!$A$7:$P$38,4))</f>
        <v>0</v>
      </c>
      <c r="I55" s="149"/>
      <c r="J55" s="148"/>
      <c r="K55" s="148"/>
      <c r="L55" s="148"/>
      <c r="M55" s="171"/>
      <c r="N55" s="150"/>
      <c r="O55" s="231"/>
      <c r="P55" s="148" t="s">
        <v>135</v>
      </c>
      <c r="Q55" s="151"/>
      <c r="R55" s="154"/>
    </row>
    <row r="56" spans="1:18" s="46" customFormat="1" ht="9" customHeight="1">
      <c r="A56" s="156"/>
      <c r="B56" s="157"/>
      <c r="C56" s="157"/>
      <c r="D56" s="157"/>
      <c r="E56" s="158"/>
      <c r="F56" s="158"/>
      <c r="G56" s="159"/>
      <c r="H56" s="160" t="s">
        <v>15</v>
      </c>
      <c r="I56" s="161"/>
      <c r="J56" s="162" t="s">
        <v>93</v>
      </c>
      <c r="K56" s="162"/>
      <c r="L56" s="148"/>
      <c r="M56" s="171"/>
      <c r="N56" s="150"/>
      <c r="O56" s="231"/>
      <c r="P56" s="150"/>
      <c r="Q56" s="151"/>
      <c r="R56" s="154"/>
    </row>
    <row r="57" spans="1:18" s="46" customFormat="1" ht="9" customHeight="1">
      <c r="A57" s="156">
        <v>26</v>
      </c>
      <c r="B57" s="145">
        <f>IF($D57="","",VLOOKUP($D57,'Boys Si Main Draw Prep'!$A$7:$P$38,15))</f>
      </c>
      <c r="C57" s="145">
        <f>IF($D57="","",VLOOKUP($D57,'Boys Si Main Draw Prep'!$A$7:$P$38,16))</f>
      </c>
      <c r="D57" s="146"/>
      <c r="E57" s="164" t="s">
        <v>119</v>
      </c>
      <c r="F57" s="164">
        <f>IF($D57="","",VLOOKUP($D57,'Boys Si Main Draw Prep'!$A$7:$P$38,3))</f>
      </c>
      <c r="G57" s="164"/>
      <c r="H57" s="164">
        <f>IF($D57="","",VLOOKUP($D57,'Boys Si Main Draw Prep'!$A$7:$P$38,4))</f>
      </c>
      <c r="I57" s="165"/>
      <c r="J57" s="148"/>
      <c r="K57" s="166"/>
      <c r="L57" s="148"/>
      <c r="M57" s="171"/>
      <c r="N57" s="150"/>
      <c r="O57" s="231"/>
      <c r="P57" s="150"/>
      <c r="Q57" s="151"/>
      <c r="R57" s="154"/>
    </row>
    <row r="58" spans="1:18" s="46" customFormat="1" ht="9" customHeight="1">
      <c r="A58" s="156"/>
      <c r="B58" s="157"/>
      <c r="C58" s="157"/>
      <c r="D58" s="167"/>
      <c r="E58" s="158"/>
      <c r="F58" s="158"/>
      <c r="G58" s="159"/>
      <c r="H58" s="158"/>
      <c r="I58" s="168"/>
      <c r="J58" s="160" t="s">
        <v>15</v>
      </c>
      <c r="K58" s="169"/>
      <c r="L58" s="162" t="s">
        <v>93</v>
      </c>
      <c r="M58" s="170"/>
      <c r="N58" s="150"/>
      <c r="O58" s="231"/>
      <c r="P58" s="150"/>
      <c r="Q58" s="151"/>
      <c r="R58" s="154"/>
    </row>
    <row r="59" spans="1:18" s="46" customFormat="1" ht="9" customHeight="1">
      <c r="A59" s="156">
        <v>27</v>
      </c>
      <c r="B59" s="145">
        <f>IF($D59="","",VLOOKUP($D59,'Boys Si Main Draw Prep'!$A$7:$P$38,15))</f>
        <v>0</v>
      </c>
      <c r="C59" s="145">
        <f>IF($D59="","",VLOOKUP($D59,'Boys Si Main Draw Prep'!$A$7:$P$38,16))</f>
        <v>0</v>
      </c>
      <c r="D59" s="146">
        <v>18</v>
      </c>
      <c r="E59" s="164" t="str">
        <f>UPPER(IF($D59="","",VLOOKUP($D59,'Boys Si Main Draw Prep'!$A$7:$P$38,2)))</f>
        <v>ΠΑΤΡΙΝΕΛΗΣ</v>
      </c>
      <c r="F59" s="164" t="str">
        <f>IF($D59="","",VLOOKUP($D59,'Boys Si Main Draw Prep'!$A$7:$P$38,3))</f>
        <v>ΦΩΤΗΣ</v>
      </c>
      <c r="G59" s="164"/>
      <c r="H59" s="164">
        <f>IF($D59="","",VLOOKUP($D59,'Boys Si Main Draw Prep'!$A$7:$P$38,4))</f>
        <v>0</v>
      </c>
      <c r="I59" s="149"/>
      <c r="J59" s="148"/>
      <c r="K59" s="172"/>
      <c r="L59" s="148" t="s">
        <v>127</v>
      </c>
      <c r="M59" s="173"/>
      <c r="N59" s="150"/>
      <c r="O59" s="231"/>
      <c r="P59" s="150"/>
      <c r="Q59" s="151"/>
      <c r="R59" s="182"/>
    </row>
    <row r="60" spans="1:18" s="46" customFormat="1" ht="9" customHeight="1">
      <c r="A60" s="156"/>
      <c r="B60" s="157"/>
      <c r="C60" s="157"/>
      <c r="D60" s="167"/>
      <c r="E60" s="158"/>
      <c r="F60" s="158"/>
      <c r="G60" s="159"/>
      <c r="H60" s="160" t="s">
        <v>15</v>
      </c>
      <c r="I60" s="161"/>
      <c r="J60" s="162" t="s">
        <v>95</v>
      </c>
      <c r="K60" s="174"/>
      <c r="L60" s="148"/>
      <c r="M60" s="173"/>
      <c r="N60" s="150"/>
      <c r="O60" s="231"/>
      <c r="P60" s="150"/>
      <c r="Q60" s="151"/>
      <c r="R60" s="154"/>
    </row>
    <row r="61" spans="1:18" s="46" customFormat="1" ht="9" customHeight="1">
      <c r="A61" s="156">
        <v>28</v>
      </c>
      <c r="B61" s="145">
        <f>IF($D61="","",VLOOKUP($D61,'Boys Si Main Draw Prep'!$A$7:$P$38,15))</f>
        <v>0</v>
      </c>
      <c r="C61" s="145">
        <f>IF($D61="","",VLOOKUP($D61,'Boys Si Main Draw Prep'!$A$7:$P$38,16))</f>
        <v>0</v>
      </c>
      <c r="D61" s="146">
        <v>22</v>
      </c>
      <c r="E61" s="164" t="str">
        <f>UPPER(IF($D61="","",VLOOKUP($D61,'Boys Si Main Draw Prep'!$A$7:$P$38,2)))</f>
        <v>ΧΩΜΑΤΑΣ</v>
      </c>
      <c r="F61" s="164" t="str">
        <f>IF($D61="","",VLOOKUP($D61,'Boys Si Main Draw Prep'!$A$7:$P$38,3))</f>
        <v>ΓΙΩΡΓΟΣ</v>
      </c>
      <c r="G61" s="164"/>
      <c r="H61" s="164">
        <f>IF($D61="","",VLOOKUP($D61,'Boys Si Main Draw Prep'!$A$7:$P$38,4))</f>
        <v>0</v>
      </c>
      <c r="I61" s="175"/>
      <c r="J61" s="148" t="s">
        <v>126</v>
      </c>
      <c r="K61" s="148"/>
      <c r="L61" s="148"/>
      <c r="M61" s="173"/>
      <c r="N61" s="150"/>
      <c r="O61" s="231"/>
      <c r="P61" s="150"/>
      <c r="Q61" s="151"/>
      <c r="R61" s="154"/>
    </row>
    <row r="62" spans="1:18" s="46" customFormat="1" ht="9" customHeight="1">
      <c r="A62" s="156"/>
      <c r="B62" s="157"/>
      <c r="C62" s="157"/>
      <c r="D62" s="167"/>
      <c r="E62" s="148"/>
      <c r="F62" s="148"/>
      <c r="G62" s="59"/>
      <c r="H62" s="176"/>
      <c r="I62" s="168"/>
      <c r="J62" s="148"/>
      <c r="K62" s="148"/>
      <c r="L62" s="160" t="s">
        <v>15</v>
      </c>
      <c r="M62" s="169"/>
      <c r="N62" s="162" t="s">
        <v>82</v>
      </c>
      <c r="O62" s="233"/>
      <c r="P62" s="150"/>
      <c r="Q62" s="151"/>
      <c r="R62" s="154"/>
    </row>
    <row r="63" spans="1:18" s="46" customFormat="1" ht="9" customHeight="1">
      <c r="A63" s="156">
        <v>29</v>
      </c>
      <c r="B63" s="145">
        <f>IF($D63="","",VLOOKUP($D63,'Boys Si Main Draw Prep'!$A$7:$P$38,15))</f>
        <v>0</v>
      </c>
      <c r="C63" s="145">
        <f>IF($D63="","",VLOOKUP($D63,'Boys Si Main Draw Prep'!$A$7:$P$38,16))</f>
        <v>0</v>
      </c>
      <c r="D63" s="146">
        <v>15</v>
      </c>
      <c r="E63" s="164" t="str">
        <f>UPPER(IF($D63="","",VLOOKUP($D63,'Boys Si Main Draw Prep'!$A$7:$P$38,2)))</f>
        <v>ΠΑΠΑΔΟΠΟΥΛΟΣ</v>
      </c>
      <c r="F63" s="164" t="str">
        <f>IF($D63="","",VLOOKUP($D63,'Boys Si Main Draw Prep'!$A$7:$P$38,3))</f>
        <v>ΓΕΩΡΓΙΟΣ</v>
      </c>
      <c r="G63" s="164"/>
      <c r="H63" s="164">
        <f>IF($D63="","",VLOOKUP($D63,'Boys Si Main Draw Prep'!$A$7:$P$38,4))</f>
        <v>0</v>
      </c>
      <c r="I63" s="177"/>
      <c r="J63" s="148"/>
      <c r="K63" s="148"/>
      <c r="L63" s="148"/>
      <c r="M63" s="173"/>
      <c r="N63" s="148" t="s">
        <v>121</v>
      </c>
      <c r="O63" s="171"/>
      <c r="P63" s="152"/>
      <c r="Q63" s="153"/>
      <c r="R63" s="154"/>
    </row>
    <row r="64" spans="1:18" s="46" customFormat="1" ht="9" customHeight="1">
      <c r="A64" s="156"/>
      <c r="B64" s="157"/>
      <c r="C64" s="157"/>
      <c r="D64" s="167"/>
      <c r="E64" s="158"/>
      <c r="F64" s="158"/>
      <c r="G64" s="159"/>
      <c r="H64" s="160" t="s">
        <v>15</v>
      </c>
      <c r="I64" s="161"/>
      <c r="J64" s="162" t="s">
        <v>82</v>
      </c>
      <c r="K64" s="162"/>
      <c r="L64" s="148"/>
      <c r="M64" s="173"/>
      <c r="N64" s="171"/>
      <c r="O64" s="171"/>
      <c r="P64" s="152"/>
      <c r="Q64" s="153"/>
      <c r="R64" s="154"/>
    </row>
    <row r="65" spans="1:18" s="46" customFormat="1" ht="9" customHeight="1">
      <c r="A65" s="156">
        <v>30</v>
      </c>
      <c r="B65" s="145">
        <f>IF($D65="","",VLOOKUP($D65,'Boys Si Main Draw Prep'!$A$7:$P$38,15))</f>
        <v>0</v>
      </c>
      <c r="C65" s="145">
        <f>IF($D65="","",VLOOKUP($D65,'Boys Si Main Draw Prep'!$A$7:$P$38,16))</f>
        <v>0</v>
      </c>
      <c r="D65" s="146">
        <v>5</v>
      </c>
      <c r="E65" s="164" t="str">
        <f>UPPER(IF($D65="","",VLOOKUP($D65,'Boys Si Main Draw Prep'!$A$7:$P$38,2)))</f>
        <v>ΓΚΕΚΑΣ</v>
      </c>
      <c r="F65" s="164" t="str">
        <f>IF($D65="","",VLOOKUP($D65,'Boys Si Main Draw Prep'!$A$7:$P$38,3))</f>
        <v>ΓΙΩΡΓΟΣ</v>
      </c>
      <c r="G65" s="164"/>
      <c r="H65" s="164">
        <f>IF($D65="","",VLOOKUP($D65,'Boys Si Main Draw Prep'!$A$7:$P$38,4))</f>
        <v>0</v>
      </c>
      <c r="I65" s="165"/>
      <c r="J65" s="148" t="s">
        <v>128</v>
      </c>
      <c r="K65" s="166"/>
      <c r="L65" s="148"/>
      <c r="M65" s="173"/>
      <c r="N65" s="171"/>
      <c r="O65" s="171"/>
      <c r="P65" s="152"/>
      <c r="Q65" s="153"/>
      <c r="R65" s="154"/>
    </row>
    <row r="66" spans="1:18" s="46" customFormat="1" ht="9" customHeight="1">
      <c r="A66" s="156"/>
      <c r="B66" s="157"/>
      <c r="C66" s="157"/>
      <c r="D66" s="167"/>
      <c r="E66" s="158"/>
      <c r="F66" s="158"/>
      <c r="G66" s="159"/>
      <c r="H66" s="148"/>
      <c r="I66" s="168"/>
      <c r="J66" s="160" t="s">
        <v>15</v>
      </c>
      <c r="K66" s="169"/>
      <c r="L66" s="162" t="s">
        <v>82</v>
      </c>
      <c r="M66" s="179"/>
      <c r="N66" s="171"/>
      <c r="O66" s="171"/>
      <c r="P66" s="152"/>
      <c r="Q66" s="153"/>
      <c r="R66" s="154"/>
    </row>
    <row r="67" spans="1:18" s="46" customFormat="1" ht="9" customHeight="1">
      <c r="A67" s="156">
        <v>31</v>
      </c>
      <c r="B67" s="145">
        <f>IF($D67="","",VLOOKUP($D67,'Boys Si Main Draw Prep'!$A$7:$P$38,15))</f>
      </c>
      <c r="C67" s="145">
        <f>IF($D67="","",VLOOKUP($D67,'Boys Si Main Draw Prep'!$A$7:$P$38,16))</f>
      </c>
      <c r="D67" s="146"/>
      <c r="E67" s="164" t="s">
        <v>119</v>
      </c>
      <c r="F67" s="164">
        <f>IF($D67="","",VLOOKUP($D67,'Boys Si Main Draw Prep'!$A$7:$P$38,3))</f>
      </c>
      <c r="G67" s="164"/>
      <c r="H67" s="164">
        <f>IF($D67="","",VLOOKUP($D67,'Boys Si Main Draw Prep'!$A$7:$P$38,4))</f>
      </c>
      <c r="I67" s="149"/>
      <c r="J67" s="148"/>
      <c r="K67" s="172"/>
      <c r="L67" s="148" t="s">
        <v>129</v>
      </c>
      <c r="M67" s="171"/>
      <c r="N67" s="171"/>
      <c r="O67" s="171"/>
      <c r="P67" s="152"/>
      <c r="Q67" s="153"/>
      <c r="R67" s="154"/>
    </row>
    <row r="68" spans="1:18" s="46" customFormat="1" ht="9" customHeight="1">
      <c r="A68" s="156"/>
      <c r="B68" s="157"/>
      <c r="C68" s="157"/>
      <c r="D68" s="157"/>
      <c r="E68" s="158"/>
      <c r="F68" s="158"/>
      <c r="G68" s="159"/>
      <c r="H68" s="160" t="s">
        <v>15</v>
      </c>
      <c r="I68" s="161"/>
      <c r="J68" s="162" t="s">
        <v>89</v>
      </c>
      <c r="K68" s="174"/>
      <c r="L68" s="148"/>
      <c r="M68" s="171"/>
      <c r="N68" s="171"/>
      <c r="O68" s="171"/>
      <c r="P68" s="152"/>
      <c r="Q68" s="153"/>
      <c r="R68" s="154"/>
    </row>
    <row r="69" spans="1:18" s="46" customFormat="1" ht="9" customHeight="1">
      <c r="A69" s="144">
        <v>32</v>
      </c>
      <c r="B69" s="145">
        <f>IF($D69="","",VLOOKUP($D69,'Boys Si Main Draw Prep'!$A$7:$P$38,15))</f>
        <v>0</v>
      </c>
      <c r="C69" s="145">
        <f>IF($D69="","",VLOOKUP($D69,'Boys Si Main Draw Prep'!$A$7:$P$38,16))</f>
        <v>2</v>
      </c>
      <c r="D69" s="146">
        <v>12</v>
      </c>
      <c r="E69" s="147" t="str">
        <f>UPPER(IF($D69="","",VLOOKUP($D69,'Boys Si Main Draw Prep'!$A$7:$P$38,2)))</f>
        <v>ΚΡΙΕΖΙΟΥ</v>
      </c>
      <c r="F69" s="147" t="str">
        <f>IF($D69="","",VLOOKUP($D69,'Boys Si Main Draw Prep'!$A$7:$P$38,3))</f>
        <v>ΜΑΤΕΟ</v>
      </c>
      <c r="G69" s="147"/>
      <c r="H69" s="147">
        <f>IF($D69="","",VLOOKUP($D69,'Boys Si Main Draw Prep'!$A$7:$P$38,4))</f>
        <v>0</v>
      </c>
      <c r="I69" s="175"/>
      <c r="J69" s="148"/>
      <c r="K69" s="148"/>
      <c r="L69" s="148"/>
      <c r="M69" s="148"/>
      <c r="N69" s="150"/>
      <c r="O69" s="151"/>
      <c r="P69" s="152"/>
      <c r="Q69" s="153"/>
      <c r="R69" s="154"/>
    </row>
    <row r="70" spans="1:18" s="2" customFormat="1" ht="6.75" customHeight="1">
      <c r="A70" s="183"/>
      <c r="B70" s="183"/>
      <c r="C70" s="183"/>
      <c r="D70" s="183"/>
      <c r="E70" s="184"/>
      <c r="F70" s="184"/>
      <c r="G70" s="184"/>
      <c r="H70" s="184"/>
      <c r="I70" s="185"/>
      <c r="J70" s="186"/>
      <c r="K70" s="187"/>
      <c r="L70" s="186"/>
      <c r="M70" s="187"/>
      <c r="N70" s="186"/>
      <c r="O70" s="187"/>
      <c r="P70" s="186"/>
      <c r="Q70" s="187"/>
      <c r="R70" s="188"/>
    </row>
    <row r="71" spans="1:17" s="18" customFormat="1" ht="10.5" customHeight="1">
      <c r="A71" s="189" t="s">
        <v>41</v>
      </c>
      <c r="B71" s="190"/>
      <c r="C71" s="191"/>
      <c r="D71" s="192" t="s">
        <v>42</v>
      </c>
      <c r="E71" s="193" t="s">
        <v>43</v>
      </c>
      <c r="F71" s="192"/>
      <c r="G71" s="194"/>
      <c r="H71" s="195"/>
      <c r="I71" s="192" t="s">
        <v>42</v>
      </c>
      <c r="J71" s="193" t="s">
        <v>122</v>
      </c>
      <c r="K71" s="196"/>
      <c r="L71" s="193" t="s">
        <v>44</v>
      </c>
      <c r="M71" s="197"/>
      <c r="N71" s="198" t="s">
        <v>45</v>
      </c>
      <c r="O71" s="198"/>
      <c r="P71" s="199"/>
      <c r="Q71" s="200"/>
    </row>
    <row r="72" spans="1:17" s="18" customFormat="1" ht="9" customHeight="1">
      <c r="A72" s="202" t="s">
        <v>46</v>
      </c>
      <c r="B72" s="201"/>
      <c r="C72" s="203"/>
      <c r="D72" s="204">
        <v>1</v>
      </c>
      <c r="E72" s="64">
        <f>IF(D72&gt;$Q$79,,UPPER(VLOOKUP(D72,'Boys Si Main Draw Prep'!$A$7:$R$134,2)))</f>
        <v>0</v>
      </c>
      <c r="F72" s="205"/>
      <c r="G72" s="64"/>
      <c r="H72" s="63"/>
      <c r="I72" s="206" t="s">
        <v>47</v>
      </c>
      <c r="J72" s="254" t="s">
        <v>86</v>
      </c>
      <c r="K72" s="207"/>
      <c r="L72" s="201" t="s">
        <v>123</v>
      </c>
      <c r="M72" s="208"/>
      <c r="N72" s="209" t="s">
        <v>48</v>
      </c>
      <c r="O72" s="210"/>
      <c r="P72" s="210"/>
      <c r="Q72" s="211"/>
    </row>
    <row r="73" spans="1:17" s="18" customFormat="1" ht="9" customHeight="1">
      <c r="A73" s="202" t="s">
        <v>49</v>
      </c>
      <c r="B73" s="201"/>
      <c r="C73" s="203"/>
      <c r="D73" s="204">
        <v>2</v>
      </c>
      <c r="E73" s="64">
        <f>IF(D73&gt;$Q$79,,UPPER(VLOOKUP(D73,'Boys Si Main Draw Prep'!$A$7:$R$134,2)))</f>
        <v>0</v>
      </c>
      <c r="F73" s="205"/>
      <c r="G73" s="64"/>
      <c r="H73" s="63"/>
      <c r="I73" s="206" t="s">
        <v>50</v>
      </c>
      <c r="J73" s="255"/>
      <c r="K73" s="207"/>
      <c r="L73" s="201"/>
      <c r="M73" s="208"/>
      <c r="N73" s="212"/>
      <c r="O73" s="213"/>
      <c r="P73" s="214"/>
      <c r="Q73" s="215"/>
    </row>
    <row r="74" spans="1:17" s="18" customFormat="1" ht="9" customHeight="1">
      <c r="A74" s="216" t="s">
        <v>51</v>
      </c>
      <c r="B74" s="214"/>
      <c r="C74" s="217"/>
      <c r="D74" s="204">
        <v>3</v>
      </c>
      <c r="E74" s="64">
        <f>IF(D74&gt;$Q$79,,UPPER(VLOOKUP(D74,'Boys Si Main Draw Prep'!$A$7:$R$134,2)))</f>
        <v>0</v>
      </c>
      <c r="F74" s="205"/>
      <c r="G74" s="64"/>
      <c r="H74" s="63"/>
      <c r="I74" s="206" t="s">
        <v>52</v>
      </c>
      <c r="J74" s="201"/>
      <c r="K74" s="207"/>
      <c r="L74" s="201"/>
      <c r="M74" s="208"/>
      <c r="N74" s="209" t="s">
        <v>53</v>
      </c>
      <c r="O74" s="210"/>
      <c r="P74" s="210"/>
      <c r="Q74" s="211"/>
    </row>
    <row r="75" spans="1:17" s="18" customFormat="1" ht="9" customHeight="1">
      <c r="A75" s="218"/>
      <c r="B75" s="133"/>
      <c r="C75" s="219"/>
      <c r="D75" s="204">
        <v>4</v>
      </c>
      <c r="E75" s="64">
        <f>IF(D75&gt;$Q$79,,UPPER(VLOOKUP(D75,'Boys Si Main Draw Prep'!$A$7:$R$134,2)))</f>
        <v>0</v>
      </c>
      <c r="F75" s="205"/>
      <c r="G75" s="64"/>
      <c r="H75" s="63"/>
      <c r="I75" s="206" t="s">
        <v>54</v>
      </c>
      <c r="J75" s="201"/>
      <c r="K75" s="207"/>
      <c r="L75" s="201"/>
      <c r="M75" s="208"/>
      <c r="N75" s="201"/>
      <c r="O75" s="207"/>
      <c r="P75" s="201"/>
      <c r="Q75" s="208"/>
    </row>
    <row r="76" spans="1:17" s="18" customFormat="1" ht="9" customHeight="1">
      <c r="A76" s="220" t="s">
        <v>55</v>
      </c>
      <c r="B76" s="221"/>
      <c r="C76" s="222"/>
      <c r="D76" s="204">
        <v>5</v>
      </c>
      <c r="E76" s="64">
        <f>IF(D76&gt;$Q$79,,UPPER(VLOOKUP(D76,'Boys Si Main Draw Prep'!$A$7:$R$134,2)))</f>
        <v>0</v>
      </c>
      <c r="F76" s="205"/>
      <c r="G76" s="64"/>
      <c r="H76" s="63"/>
      <c r="I76" s="206" t="s">
        <v>56</v>
      </c>
      <c r="J76" s="201"/>
      <c r="K76" s="207"/>
      <c r="L76" s="201"/>
      <c r="M76" s="208"/>
      <c r="N76" s="214"/>
      <c r="O76" s="213"/>
      <c r="P76" s="214"/>
      <c r="Q76" s="215"/>
    </row>
    <row r="77" spans="1:17" s="18" customFormat="1" ht="9" customHeight="1">
      <c r="A77" s="202" t="s">
        <v>46</v>
      </c>
      <c r="B77" s="201"/>
      <c r="C77" s="203"/>
      <c r="D77" s="204">
        <v>6</v>
      </c>
      <c r="E77" s="64">
        <f>IF(D77&gt;$Q$79,,UPPER(VLOOKUP(D77,'Boys Si Main Draw Prep'!$A$7:$R$134,2)))</f>
        <v>0</v>
      </c>
      <c r="F77" s="205"/>
      <c r="G77" s="64"/>
      <c r="H77" s="63"/>
      <c r="I77" s="206" t="s">
        <v>57</v>
      </c>
      <c r="J77" s="201"/>
      <c r="K77" s="207"/>
      <c r="L77" s="201"/>
      <c r="M77" s="208"/>
      <c r="N77" s="209" t="s">
        <v>19</v>
      </c>
      <c r="O77" s="210"/>
      <c r="P77" s="210"/>
      <c r="Q77" s="211"/>
    </row>
    <row r="78" spans="1:17" s="18" customFormat="1" ht="9" customHeight="1">
      <c r="A78" s="202" t="s">
        <v>58</v>
      </c>
      <c r="B78" s="201"/>
      <c r="C78" s="223"/>
      <c r="D78" s="204">
        <v>7</v>
      </c>
      <c r="E78" s="64">
        <f>IF(D78&gt;$Q$79,,UPPER(VLOOKUP(D78,'Boys Si Main Draw Prep'!$A$7:$R$134,2)))</f>
        <v>0</v>
      </c>
      <c r="F78" s="205"/>
      <c r="G78" s="64"/>
      <c r="H78" s="63"/>
      <c r="I78" s="206" t="s">
        <v>59</v>
      </c>
      <c r="J78" s="201"/>
      <c r="K78" s="207"/>
      <c r="L78" s="201"/>
      <c r="M78" s="208"/>
      <c r="N78" s="201"/>
      <c r="O78" s="207"/>
      <c r="P78" s="201"/>
      <c r="Q78" s="208"/>
    </row>
    <row r="79" spans="1:17" s="18" customFormat="1" ht="9" customHeight="1">
      <c r="A79" s="216" t="s">
        <v>60</v>
      </c>
      <c r="B79" s="214"/>
      <c r="C79" s="224"/>
      <c r="D79" s="225">
        <v>8</v>
      </c>
      <c r="E79" s="226">
        <f>IF(D79&gt;$Q$79,,UPPER(VLOOKUP(D79,'Boys Si Main Draw Prep'!$A$7:$R$134,2)))</f>
        <v>0</v>
      </c>
      <c r="F79" s="227"/>
      <c r="G79" s="226"/>
      <c r="H79" s="228"/>
      <c r="I79" s="229" t="s">
        <v>61</v>
      </c>
      <c r="J79" s="214"/>
      <c r="K79" s="213"/>
      <c r="L79" s="214"/>
      <c r="M79" s="215"/>
      <c r="N79" s="214" t="str">
        <f>Q4</f>
        <v>ΒΑΒΙΤΣΑ-ΠΑΠΑΔΟΠΟΥΛΟΣ</v>
      </c>
      <c r="O79" s="213"/>
      <c r="P79" s="214"/>
      <c r="Q79" s="230">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26 L34 L50 N14 N30 N46 J68 J64 J16 J20 J24 J28 J32 J36 J40 J44 J48 J52 J56 J60 L18 L42 L58 L66 N62 P22 P54">
    <cfRule type="expression" priority="6" dxfId="1" stopIfTrue="1">
      <formula>I10="as"</formula>
    </cfRule>
    <cfRule type="expression" priority="7" dxfId="1" stopIfTrue="1">
      <formula>I10="bs"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2015-11-18T13:14:30Z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