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90" yWindow="180" windowWidth="11400" windowHeight="7575" tabRatio="560" activeTab="1"/>
  </bookViews>
  <sheets>
    <sheet name="B16 Si Main Draw Prep" sheetId="1" r:id="rId1"/>
    <sheet name="MEN 14-34 Main 64" sheetId="2"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'B16 Si Main Draw Prep'!$A$1:$S$134</definedName>
    <definedName name="_xlnm.Print_Area" localSheetId="1">'MEN 14-34 Main 64'!$A$1:$Q$80</definedName>
    <definedName name="_xlnm.Print_Titles" localSheetId="0">'B16 Si Main Draw Prep'!$1:$6</definedName>
  </definedNames>
  <calcPr fullCalcOnLoad="1"/>
</workbook>
</file>

<file path=xl/comments1.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2"/>
          </rPr>
          <t>When the seeding list is ready: fill in Seed position 1,2,3,4,…
Leave blank for unseeded players</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Main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<sst xmlns="http://schemas.openxmlformats.org/spreadsheetml/2006/main" count="360" uniqueCount="215">
  <si>
    <t>City, Country</t>
  </si>
  <si>
    <t>Week of</t>
  </si>
  <si>
    <t>Family name</t>
  </si>
  <si>
    <t>First name</t>
  </si>
  <si>
    <t>Umpire</t>
  </si>
  <si>
    <t>Tourn. ID</t>
  </si>
  <si>
    <t>Line</t>
  </si>
  <si>
    <t>Nat.</t>
  </si>
  <si>
    <t>Date of birth Day/Mth/Yr</t>
  </si>
  <si>
    <t>Accept status</t>
  </si>
  <si>
    <t>PREPARATION LIST</t>
  </si>
  <si>
    <t>DO NO DELETE THIS PAGE IF YOU ARE USING LINK-IN'S TO THE DRAW</t>
  </si>
  <si>
    <t>On
Accept. list
Yes</t>
  </si>
  <si>
    <t>Signed-in
Yes</t>
  </si>
  <si>
    <t>Pro-
Ranking</t>
  </si>
  <si>
    <t>Seed Sort</t>
  </si>
  <si>
    <t>AccSort</t>
  </si>
  <si>
    <t>Seed
Position</t>
  </si>
  <si>
    <t>CU</t>
  </si>
  <si>
    <t>St.</t>
  </si>
  <si>
    <t>Rank</t>
  </si>
  <si>
    <t>Seed</t>
  </si>
  <si>
    <t>Family Name</t>
  </si>
  <si>
    <t>Nationality</t>
  </si>
  <si>
    <t>2nd Round</t>
  </si>
  <si>
    <t>Semifinals</t>
  </si>
  <si>
    <t>Final</t>
  </si>
  <si>
    <t>Winner</t>
  </si>
  <si>
    <t>Acc. Ranking</t>
  </si>
  <si>
    <t>#</t>
  </si>
  <si>
    <t>Seeded players</t>
  </si>
  <si>
    <t>Replacing</t>
  </si>
  <si>
    <t>Draw date/time:</t>
  </si>
  <si>
    <t>Rkg Date</t>
  </si>
  <si>
    <t>1</t>
  </si>
  <si>
    <t>Last Accepted player</t>
  </si>
  <si>
    <t>2</t>
  </si>
  <si>
    <t>Last DA</t>
  </si>
  <si>
    <t>3</t>
  </si>
  <si>
    <t>Player representatives</t>
  </si>
  <si>
    <t>4</t>
  </si>
  <si>
    <t>5</t>
  </si>
  <si>
    <t>6</t>
  </si>
  <si>
    <t>7</t>
  </si>
  <si>
    <t>8</t>
  </si>
  <si>
    <t>Quarterfinals</t>
  </si>
  <si>
    <t>3rd Round</t>
  </si>
  <si>
    <t>9</t>
  </si>
  <si>
    <t>10</t>
  </si>
  <si>
    <t>11</t>
  </si>
  <si>
    <t>12</t>
  </si>
  <si>
    <t>13</t>
  </si>
  <si>
    <t>14</t>
  </si>
  <si>
    <t>15</t>
  </si>
  <si>
    <t>16</t>
  </si>
  <si>
    <t>Finalist 1:</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</si>
  <si>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</si>
  <si>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</si>
  <si>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</si>
  <si>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</si>
  <si>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</si>
  <si>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</si>
  <si>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</si>
  <si>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</si>
  <si>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</si>
  <si>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</si>
  <si>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</si>
  <si>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</si>
  <si>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</si>
  <si>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</si>
  <si>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</si>
  <si>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</si>
  <si>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</si>
  <si>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</si>
  <si>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</si>
  <si>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</si>
  <si>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</si>
  <si>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</si>
  <si>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</si>
  <si>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</si>
  <si>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</si>
  <si>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</si>
  <si>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</si>
  <si>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</si>
  <si>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</si>
  <si>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</si>
  <si>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</si>
  <si>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</si>
  <si>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Finalist 2:</t>
  </si>
  <si>
    <t>49</t>
  </si>
  <si>
    <t>50</t>
  </si>
  <si>
    <t>51</t>
  </si>
  <si>
    <t>52</t>
  </si>
  <si>
    <t>53</t>
  </si>
  <si>
    <t>54</t>
  </si>
  <si>
    <t>55</t>
  </si>
  <si>
    <t>56</t>
  </si>
  <si>
    <t>57</t>
  </si>
  <si>
    <t>58</t>
  </si>
  <si>
    <t>59</t>
  </si>
  <si>
    <t>60</t>
  </si>
  <si>
    <t>61</t>
  </si>
  <si>
    <t>62</t>
  </si>
  <si>
    <t>63</t>
  </si>
  <si>
    <t>64</t>
  </si>
  <si>
    <t>Lucky Losers</t>
  </si>
  <si>
    <t>Referee</t>
  </si>
  <si>
    <t>Category</t>
  </si>
  <si>
    <t>Referee's signature</t>
  </si>
  <si>
    <t>BOYS U16 SINGLES MAIN DRAW</t>
  </si>
  <si>
    <t>B16</t>
  </si>
  <si>
    <t>EUR 16
Seed
Ranking</t>
  </si>
  <si>
    <t>National
Top 1-4</t>
  </si>
  <si>
    <t>NatSort</t>
  </si>
  <si>
    <t>EUR 16
Accept.
Ranking</t>
  </si>
  <si>
    <t>AccBasic</t>
  </si>
  <si>
    <t>NatSort
if not 
Seed</t>
  </si>
  <si>
    <t>National
Accept
Priority</t>
  </si>
  <si>
    <t>A</t>
  </si>
  <si>
    <t>BYE</t>
  </si>
  <si>
    <t>B</t>
  </si>
  <si>
    <t>ΔΟΥΚΟΥΜΟΠΟΥΛΟΣ</t>
  </si>
  <si>
    <t>ΛΕΡΙΚΟΣ</t>
  </si>
  <si>
    <t>ΠΑΠΑΓΕΩΡΓΙΟΥ</t>
  </si>
  <si>
    <t>ΔΗΜΗΤΡΙΟΣ</t>
  </si>
  <si>
    <t>ΚΑΡΑΝΑΓΝΩΣΤΗΣ</t>
  </si>
  <si>
    <t>ΚΩΝΣΤΑΝΤΙΝΟΣ</t>
  </si>
  <si>
    <t>ΛΑΜΠΡΟΠΟΥΛΟΣ</t>
  </si>
  <si>
    <t>ΚΛΕΜ</t>
  </si>
  <si>
    <t>ΠΑΝΑΓΙΩΤΟΠΟΥΛΟΣ</t>
  </si>
  <si>
    <t>ΘΕΟΔΩΡΟΣ</t>
  </si>
  <si>
    <t>ΑΝΑΣΤΟΠΟΥΛΟΣ</t>
  </si>
  <si>
    <t>ΠΑΝΑΓΙΩΤΗΣ</t>
  </si>
  <si>
    <t>ΝΙΚΟΛΑΟΣ</t>
  </si>
  <si>
    <t>ΚΑΝΤΖΑΒΕΛΟΣ</t>
  </si>
  <si>
    <t>ΜΙΧΑΛΗΣ</t>
  </si>
  <si>
    <t>ΤΖΙΝΗΣ</t>
  </si>
  <si>
    <t>ΜΠΟΖΙΟΣ</t>
  </si>
  <si>
    <t>ΠΑΤΡΙΝΕΛΗΣ</t>
  </si>
  <si>
    <t>ΦΩΤΗΣ</t>
  </si>
  <si>
    <t>ΚΑΝΕΛΛΟΠΟΥΛΟΣ</t>
  </si>
  <si>
    <t>ΠΕΤΡΟΣ</t>
  </si>
  <si>
    <t>ΠΑΠΑΝΙΚΟΛΑΟΥ</t>
  </si>
  <si>
    <t>ΕΚΤΩΡΑΣ</t>
  </si>
  <si>
    <t>ΑΡΗΣ</t>
  </si>
  <si>
    <t>ΣΔΡΑΚΑΣ</t>
  </si>
  <si>
    <t>ΘΑΝΑΣΗΣ</t>
  </si>
  <si>
    <t>ΝΙΚΟΛΟΠΟΥΛΟΣ</t>
  </si>
  <si>
    <t>ΧΡΗΣΤΟΣ</t>
  </si>
  <si>
    <t>ΓΙΑΝΝΟΠΟΥΛΟΣ</t>
  </si>
  <si>
    <t>ΒΑΣΙΛΗΣ</t>
  </si>
  <si>
    <t>ΛΑΛΟΥΣΗΣ</t>
  </si>
  <si>
    <t>ΚΟΣΜΑΣ</t>
  </si>
  <si>
    <t>ΠΑΠΑΒΑΣΙΛΕΙΟΥ</t>
  </si>
  <si>
    <t>ΣΤΑΥΡΟΣ</t>
  </si>
  <si>
    <t>ΧΡΙΣΤΟΠΟΥΛΟΣ</t>
  </si>
  <si>
    <t>ΚΑΤΣΙΧΤΗΣ</t>
  </si>
  <si>
    <t>ΣΓΟΥΠΑΚΟΣ</t>
  </si>
  <si>
    <t>ΓΙΑΝΝΗΣ</t>
  </si>
  <si>
    <t>ΘΗΒΑΙΟΣ</t>
  </si>
  <si>
    <t>ΓΕΡΟΔΗΜΟΣ</t>
  </si>
  <si>
    <t>ΑΠΟΣΤΟΛΟΣ</t>
  </si>
  <si>
    <t>ΣΠΥΡΑΚΗΣ</t>
  </si>
  <si>
    <t>ΓΙΩΡΓΟΣ</t>
  </si>
  <si>
    <t>ΓΙΑΝΝΑΚΟΠΟΥΛΟΣ</t>
  </si>
  <si>
    <t>ΔΗΜΗΤΡΗΣ</t>
  </si>
  <si>
    <t>ΓΑΛΑΝΗΣ</t>
  </si>
  <si>
    <t>ΝΙΚΟΣ</t>
  </si>
  <si>
    <t>ΚΑΡΕΛΑΣ</t>
  </si>
  <si>
    <t>ΝΤΥΛΑΝ</t>
  </si>
  <si>
    <t>ΤΣΟΥΚΛΕΡΗΣ</t>
  </si>
  <si>
    <t>ΖΙΤΣΑΣ</t>
  </si>
  <si>
    <t>ΧΙΩΤΗΣ</t>
  </si>
  <si>
    <t>ΤΖΙΝΗΣ ΝΙΚΟΛΑΟΣ</t>
  </si>
  <si>
    <t>ΚΑΡΕΛΑΣ ΠΑΝΑΓΙΩΤΗΣ</t>
  </si>
  <si>
    <t>ΚΑΡΑΝΑΓΝΩΣΤΗΣ ΝΤΙΝΟΣ</t>
  </si>
  <si>
    <t>ΓΕΡΟΔΗΜΟΣ ΑΠΟΣΤΟΛΟΣ</t>
  </si>
  <si>
    <t>ΛΑΜΠΡΟΠΟΥΛΟΣ ΚΛΕΜ</t>
  </si>
  <si>
    <t>ΛΕΡΙΚΟΣ ΑΡΗΣ</t>
  </si>
  <si>
    <t>ΣΠΥΡΑΚΗΣ ΓΙΩΡΓΟΣ</t>
  </si>
  <si>
    <t>ΖΔΡΑΚΑΣ ΘΑΝΑΣΗΣ</t>
  </si>
  <si>
    <t>ΑΝΑΣΤΟΠΟΥΛΟΣ ΠΑΝΑΓΙΩΤΗΣ</t>
  </si>
  <si>
    <t>ΔΙΑΜΑΝΤΟΠΟΥΛΟΣ ΠΑΝΑΓΙΩΤΗΣ</t>
  </si>
  <si>
    <t>ΓΑΛΑΝΗΣ ΝΙΚΟΣ</t>
  </si>
  <si>
    <t>ΧΙΩΤΗΣ ΠΑΝΑΓΙΩΤΗΣ</t>
  </si>
  <si>
    <t>ΛΑΛΟΥΣΗΣ ΚΟΣΜΑΣ</t>
  </si>
  <si>
    <t>ΠΑΠΑΝΙΚΟΛΑΟΥ ΕΚΤΟΡΑΣ</t>
  </si>
  <si>
    <t>ΘΗΒΑΙΟΣ ΓΙΑΝΝΗΣ</t>
  </si>
  <si>
    <t>ΔΙΑΜΑΝΤΟΠΟΥΛΟΣ</t>
  </si>
  <si>
    <t>ΚΟΛΟΚΟΤΡΩΝΕΙΑ 2017</t>
  </si>
  <si>
    <t>TRIPOLIS TENNIS OPEN</t>
  </si>
  <si>
    <t>ΤΡΙΠΟΛΗ - AEK ΤΡΙΠΟΛΗΣ</t>
  </si>
  <si>
    <t>OPEN</t>
  </si>
  <si>
    <t>ΠΑΠΑΔΟΠΟΥΛΟΣ - ΧΑΤΖΗΓΙΑΝΝΗ</t>
  </si>
  <si>
    <t>ITF Referee</t>
  </si>
  <si>
    <t>MEN 14-34  MAIN DRAW (64)</t>
  </si>
  <si>
    <t>ΧΡIΣΤΟΠΟΥΛΟΣ ΧΡΗΣΤΟΣ</t>
  </si>
  <si>
    <t>61 61</t>
  </si>
  <si>
    <t>62 75</t>
  </si>
  <si>
    <t>ΚΑΝΕΛΟΠΟΥΛΟΣ</t>
  </si>
  <si>
    <t>61 63</t>
  </si>
  <si>
    <t>62 64</t>
  </si>
  <si>
    <t>w.o.</t>
  </si>
  <si>
    <t>64 61</t>
  </si>
  <si>
    <t>60 61</t>
  </si>
  <si>
    <t>60 60</t>
  </si>
  <si>
    <t>75 16 11-9</t>
  </si>
  <si>
    <t>62 06 11-9</t>
  </si>
  <si>
    <t>61 60</t>
  </si>
  <si>
    <t>60 63</t>
  </si>
  <si>
    <t>75 62</t>
  </si>
  <si>
    <t>62 61</t>
  </si>
  <si>
    <t>75 75</t>
  </si>
  <si>
    <t>62 62</t>
  </si>
  <si>
    <t>63 26 10-6</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</si>
</sst>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s>
  <fonts count="75">
    <font>
      <sz val="10"/>
      <name val="Arial"/>
      <family val="0"/>
    </font>
    <font>
      <sz val="11"/>
      <color indexed="8"/>
      <name val="Calibri"/>
      <family val="2"/>
    </font>
    <font>
      <sz val="2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i/>
      <sz val="7"/>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i/>
      <sz val="8.5"/>
      <color indexed="8"/>
      <name val="Arial"/>
      <family val="2"/>
    </font>
    <font>
      <b/>
      <sz val="18"/>
      <name val="Arial"/>
      <family val="2"/>
    </font>
    <font>
      <i/>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16"/>
      <name val="Calibri"/>
      <family val="2"/>
    </font>
    <font>
      <sz val="11"/>
      <color indexed="16"/>
      <name val="Calibri"/>
      <family val="2"/>
    </font>
    <font>
      <b/>
      <sz val="11"/>
      <color indexed="9"/>
      <name val="Calibri"/>
      <family val="2"/>
    </font>
    <font>
      <sz val="11"/>
      <color indexed="10"/>
      <name val="Calibri"/>
      <family val="2"/>
    </font>
    <font>
      <i/>
      <sz val="11"/>
      <color indexed="6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2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right style="thin"/>
      <top/>
      <bottom/>
    </border>
    <border>
      <left/>
      <right style="thin"/>
      <top/>
      <bottom style="thin"/>
    </border>
    <border>
      <left/>
      <right style="medium"/>
      <top/>
      <bottom style="thin"/>
    </border>
    <border>
      <left style="medium"/>
      <right/>
      <top style="medium"/>
      <bottom/>
    </border>
    <border>
      <left/>
      <right/>
      <top style="medium"/>
      <bottom/>
    </border>
    <border>
      <left/>
      <right style="medium"/>
      <top/>
      <bottom/>
    </border>
    <border>
      <left/>
      <right style="thin"/>
      <top/>
      <bottom style="medium"/>
    </border>
    <border>
      <left/>
      <right style="medium"/>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top/>
      <bottom/>
    </border>
    <border>
      <left style="medium"/>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medium"/>
      <top style="medium"/>
      <bottom/>
    </border>
    <border>
      <left/>
      <right style="thin">
        <color indexed="8"/>
      </right>
      <top/>
      <bottom/>
    </border>
    <border>
      <left style="thin"/>
      <right style="medium"/>
      <top style="medium"/>
      <bottom style="medium"/>
    </border>
    <border>
      <left style="thin"/>
      <right style="medium"/>
      <top style="thin"/>
      <bottom style="thin"/>
    </border>
    <border>
      <left style="medium"/>
      <right style="thin"/>
      <top style="medium"/>
      <bottom style="medium"/>
    </border>
    <border>
      <left style="medium"/>
      <right style="thin"/>
      <top/>
      <bottom style="thin"/>
    </border>
    <border>
      <left style="thin"/>
      <right style="thin"/>
      <top style="medium"/>
      <bottom style="medium"/>
    </border>
    <border>
      <left style="thin"/>
      <right style="thin"/>
      <top/>
      <bottom style="thin"/>
    </border>
    <border>
      <left style="thin"/>
      <right style="medium"/>
      <top/>
      <bottom style="mediu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0" fillId="0" borderId="0">
      <alignment/>
      <protection/>
    </xf>
    <xf numFmtId="0" fontId="60" fillId="20" borderId="1" applyNumberFormat="0" applyAlignment="0" applyProtection="0"/>
    <xf numFmtId="0" fontId="61" fillId="21" borderId="2" applyNumberFormat="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2" fillId="28" borderId="3" applyNumberFormat="0" applyAlignment="0" applyProtection="0"/>
    <xf numFmtId="0" fontId="63" fillId="0" borderId="0" applyNumberForma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32" borderId="7" applyNumberFormat="0" applyFont="0" applyAlignment="0" applyProtection="0"/>
    <xf numFmtId="0" fontId="71" fillId="0" borderId="8" applyNumberFormat="0" applyFill="0" applyAlignment="0" applyProtection="0"/>
    <xf numFmtId="0" fontId="72" fillId="0" borderId="9" applyNumberFormat="0" applyFill="0" applyAlignment="0" applyProtection="0"/>
    <xf numFmtId="0" fontId="73" fillId="0" borderId="0" applyNumberFormat="0" applyFill="0" applyBorder="0" applyAlignment="0" applyProtection="0"/>
    <xf numFmtId="0" fontId="74" fillId="28" borderId="1" applyNumberFormat="0" applyAlignment="0" applyProtection="0"/>
  </cellStyleXfs>
  <cellXfs count="212">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49" fontId="6" fillId="33" borderId="0" xfId="0" applyNumberFormat="1" applyFont="1" applyFill="1" applyAlignment="1">
      <alignment horizontal="left" vertical="center"/>
    </xf>
    <xf numFmtId="49" fontId="5" fillId="33" borderId="0" xfId="0" applyNumberFormat="1" applyFont="1" applyFill="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Alignment="1">
      <alignment horizontal="center"/>
    </xf>
    <xf numFmtId="49" fontId="15" fillId="33" borderId="0" xfId="0" applyNumberFormat="1" applyFont="1" applyFill="1" applyAlignment="1">
      <alignment horizontal="left" vertical="center"/>
    </xf>
    <xf numFmtId="49" fontId="15" fillId="33" borderId="0" xfId="0" applyNumberFormat="1" applyFont="1" applyFill="1" applyAlignment="1">
      <alignment vertical="center"/>
    </xf>
    <xf numFmtId="49" fontId="16" fillId="33" borderId="0" xfId="0" applyNumberFormat="1" applyFont="1" applyFill="1" applyAlignment="1">
      <alignment horizontal="right" vertical="center"/>
    </xf>
    <xf numFmtId="49" fontId="0" fillId="0" borderId="0" xfId="0" applyNumberFormat="1" applyAlignment="1">
      <alignment horizontal="left"/>
    </xf>
    <xf numFmtId="49" fontId="8" fillId="0" borderId="0" xfId="0" applyNumberFormat="1" applyFont="1" applyAlignment="1">
      <alignment horizontal="left" vertical="center"/>
    </xf>
    <xf numFmtId="49" fontId="13" fillId="0" borderId="10" xfId="0" applyNumberFormat="1" applyFont="1" applyBorder="1" applyAlignment="1">
      <alignment horizontal="right" vertical="center"/>
    </xf>
    <xf numFmtId="49" fontId="5" fillId="34" borderId="11" xfId="0" applyNumberFormat="1" applyFont="1" applyFill="1" applyBorder="1" applyAlignment="1">
      <alignment vertical="center"/>
    </xf>
    <xf numFmtId="0" fontId="5" fillId="34" borderId="0" xfId="0" applyFont="1" applyFill="1" applyAlignment="1">
      <alignment vertical="center"/>
    </xf>
    <xf numFmtId="49" fontId="7" fillId="0" borderId="0" xfId="0" applyNumberFormat="1" applyFont="1" applyAlignment="1">
      <alignment vertical="top"/>
    </xf>
    <xf numFmtId="49" fontId="9" fillId="0" borderId="0" xfId="0" applyNumberFormat="1" applyFont="1" applyAlignment="1">
      <alignment horizontal="left"/>
    </xf>
    <xf numFmtId="49" fontId="8" fillId="0" borderId="0" xfId="0" applyNumberFormat="1" applyFont="1" applyAlignment="1">
      <alignment horizontal="left"/>
    </xf>
    <xf numFmtId="49" fontId="13" fillId="0" borderId="10" xfId="0" applyNumberFormat="1" applyFont="1" applyBorder="1" applyAlignment="1">
      <alignment vertical="center"/>
    </xf>
    <xf numFmtId="49" fontId="13" fillId="0" borderId="10" xfId="0" applyNumberFormat="1" applyFont="1" applyBorder="1" applyAlignment="1">
      <alignment horizontal="left" vertical="center"/>
    </xf>
    <xf numFmtId="0" fontId="6" fillId="0" borderId="0" xfId="0" applyFont="1" applyAlignment="1">
      <alignment horizontal="center" vertical="center"/>
    </xf>
    <xf numFmtId="49" fontId="0" fillId="0" borderId="10"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2" xfId="0" applyFont="1" applyBorder="1" applyAlignment="1">
      <alignment vertical="center"/>
    </xf>
    <xf numFmtId="0" fontId="0" fillId="0" borderId="12" xfId="0" applyFont="1" applyBorder="1" applyAlignment="1">
      <alignment horizontal="center" vertical="center"/>
    </xf>
    <xf numFmtId="14" fontId="0" fillId="0" borderId="13" xfId="0" applyNumberFormat="1"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0" fillId="0" borderId="0" xfId="0" applyNumberFormat="1" applyFont="1" applyAlignment="1">
      <alignment horizontal="left"/>
    </xf>
    <xf numFmtId="49" fontId="11" fillId="33" borderId="14" xfId="0" applyNumberFormat="1" applyFont="1" applyFill="1" applyBorder="1" applyAlignment="1">
      <alignment horizontal="left" vertical="center"/>
    </xf>
    <xf numFmtId="49" fontId="11" fillId="33" borderId="15" xfId="0" applyNumberFormat="1" applyFont="1" applyFill="1" applyBorder="1" applyAlignment="1">
      <alignment horizontal="left" vertical="center"/>
    </xf>
    <xf numFmtId="49" fontId="21" fillId="33" borderId="0" xfId="0" applyNumberFormat="1" applyFont="1" applyFill="1" applyAlignment="1">
      <alignment horizontal="left" vertical="center"/>
    </xf>
    <xf numFmtId="49" fontId="6" fillId="34" borderId="0" xfId="0" applyNumberFormat="1" applyFont="1" applyFill="1" applyAlignment="1">
      <alignment horizontal="left" vertical="center"/>
    </xf>
    <xf numFmtId="49" fontId="11" fillId="34" borderId="16" xfId="0" applyNumberFormat="1" applyFont="1" applyFill="1" applyBorder="1" applyAlignment="1">
      <alignment horizontal="left" vertical="center"/>
    </xf>
    <xf numFmtId="49" fontId="5" fillId="33" borderId="17" xfId="0" applyNumberFormat="1" applyFont="1" applyFill="1" applyBorder="1" applyAlignment="1">
      <alignment horizontal="center" wrapText="1"/>
    </xf>
    <xf numFmtId="49" fontId="5" fillId="33" borderId="18" xfId="0" applyNumberFormat="1" applyFont="1" applyFill="1" applyBorder="1" applyAlignment="1">
      <alignment horizontal="center" wrapText="1"/>
    </xf>
    <xf numFmtId="0" fontId="5" fillId="33" borderId="17" xfId="0" applyFont="1" applyFill="1" applyBorder="1" applyAlignment="1">
      <alignment horizontal="center" wrapText="1"/>
    </xf>
    <xf numFmtId="49" fontId="5" fillId="35" borderId="17" xfId="0" applyNumberFormat="1" applyFont="1" applyFill="1" applyBorder="1" applyAlignment="1">
      <alignment horizontal="center" wrapText="1"/>
    </xf>
    <xf numFmtId="0" fontId="22" fillId="33" borderId="18" xfId="0" applyFont="1" applyFill="1" applyBorder="1" applyAlignment="1">
      <alignment horizontal="center" wrapText="1"/>
    </xf>
    <xf numFmtId="1" fontId="0" fillId="0" borderId="13" xfId="0" applyNumberFormat="1" applyFont="1" applyBorder="1" applyAlignment="1">
      <alignment horizontal="center" vertical="center"/>
    </xf>
    <xf numFmtId="49" fontId="23" fillId="0" borderId="0" xfId="0" applyNumberFormat="1" applyFont="1" applyAlignment="1">
      <alignment horizontal="left"/>
    </xf>
    <xf numFmtId="49" fontId="25" fillId="36" borderId="19" xfId="0" applyNumberFormat="1" applyFont="1" applyFill="1" applyBorder="1" applyAlignment="1">
      <alignment vertical="center"/>
    </xf>
    <xf numFmtId="49" fontId="25" fillId="36" borderId="20" xfId="0" applyNumberFormat="1" applyFont="1" applyFill="1" applyBorder="1" applyAlignment="1">
      <alignment vertical="center"/>
    </xf>
    <xf numFmtId="49" fontId="25" fillId="36" borderId="21" xfId="0" applyNumberFormat="1" applyFont="1" applyFill="1" applyBorder="1" applyAlignment="1">
      <alignment vertical="center"/>
    </xf>
    <xf numFmtId="0" fontId="0" fillId="33" borderId="0" xfId="0" applyNumberFormat="1" applyFill="1" applyAlignment="1">
      <alignment horizontal="left" vertical="center"/>
    </xf>
    <xf numFmtId="49" fontId="26" fillId="33" borderId="0" xfId="0" applyNumberFormat="1" applyFont="1" applyFill="1" applyAlignment="1">
      <alignment horizontal="left" vertical="center"/>
    </xf>
    <xf numFmtId="49" fontId="11" fillId="33" borderId="0" xfId="0" applyNumberFormat="1" applyFont="1" applyFill="1" applyAlignment="1">
      <alignment horizontal="right" vertical="center"/>
    </xf>
    <xf numFmtId="49" fontId="11" fillId="33" borderId="15" xfId="0" applyNumberFormat="1" applyFont="1" applyFill="1" applyBorder="1" applyAlignment="1">
      <alignment horizontal="right" vertical="center"/>
    </xf>
    <xf numFmtId="49" fontId="6" fillId="33" borderId="15" xfId="0" applyNumberFormat="1" applyFont="1" applyFill="1" applyBorder="1" applyAlignment="1">
      <alignment horizontal="left" vertical="center"/>
    </xf>
    <xf numFmtId="0" fontId="15" fillId="33" borderId="0" xfId="0" applyNumberFormat="1" applyFont="1" applyFill="1" applyAlignment="1">
      <alignment horizontal="left" vertical="center"/>
    </xf>
    <xf numFmtId="49" fontId="11" fillId="34" borderId="22" xfId="0" applyNumberFormat="1" applyFont="1" applyFill="1" applyBorder="1" applyAlignment="1">
      <alignment horizontal="left" vertical="center"/>
    </xf>
    <xf numFmtId="49" fontId="11" fillId="0" borderId="0" xfId="0" applyNumberFormat="1" applyFont="1" applyAlignment="1">
      <alignment horizontal="right" vertical="center"/>
    </xf>
    <xf numFmtId="49" fontId="17" fillId="0" borderId="10" xfId="0" applyNumberFormat="1" applyFont="1" applyBorder="1" applyAlignment="1">
      <alignment horizontal="left" vertical="center"/>
    </xf>
    <xf numFmtId="49" fontId="13" fillId="0" borderId="23" xfId="0" applyNumberFormat="1" applyFont="1" applyBorder="1" applyAlignment="1">
      <alignment horizontal="left" vertical="center"/>
    </xf>
    <xf numFmtId="0" fontId="22" fillId="35" borderId="18" xfId="0" applyFont="1" applyFill="1" applyBorder="1" applyAlignment="1">
      <alignment horizontal="center" wrapText="1"/>
    </xf>
    <xf numFmtId="0" fontId="0" fillId="0" borderId="13" xfId="0" applyNumberFormat="1" applyFont="1" applyBorder="1" applyAlignment="1">
      <alignment horizontal="center" vertical="center"/>
    </xf>
    <xf numFmtId="0" fontId="0" fillId="35" borderId="13" xfId="0" applyFont="1" applyFill="1" applyBorder="1" applyAlignment="1">
      <alignment horizontal="center" vertical="center"/>
    </xf>
    <xf numFmtId="0" fontId="28" fillId="0" borderId="0" xfId="0" applyFont="1" applyAlignment="1">
      <alignment/>
    </xf>
    <xf numFmtId="0" fontId="10" fillId="0" borderId="0" xfId="0" applyFont="1" applyAlignment="1">
      <alignment/>
    </xf>
    <xf numFmtId="0" fontId="2" fillId="0" borderId="0" xfId="0" applyFont="1" applyAlignment="1">
      <alignment vertical="top"/>
    </xf>
    <xf numFmtId="49" fontId="2" fillId="0" borderId="0" xfId="0" applyNumberFormat="1" applyFont="1" applyAlignment="1">
      <alignment vertical="top"/>
    </xf>
    <xf numFmtId="49" fontId="19" fillId="0" borderId="0" xfId="0" applyNumberFormat="1" applyFont="1" applyAlignment="1">
      <alignment vertical="top"/>
    </xf>
    <xf numFmtId="49" fontId="8" fillId="0" borderId="0" xfId="0" applyNumberFormat="1" applyFont="1" applyAlignment="1">
      <alignment/>
    </xf>
    <xf numFmtId="49" fontId="10" fillId="0" borderId="0" xfId="0" applyNumberFormat="1" applyFont="1" applyAlignment="1">
      <alignment/>
    </xf>
    <xf numFmtId="49" fontId="21" fillId="33" borderId="0" xfId="0" applyNumberFormat="1" applyFont="1" applyFill="1" applyAlignment="1">
      <alignment vertical="center"/>
    </xf>
    <xf numFmtId="49" fontId="12" fillId="0" borderId="10" xfId="0" applyNumberFormat="1" applyFont="1" applyBorder="1" applyAlignment="1">
      <alignment vertical="center"/>
    </xf>
    <xf numFmtId="49" fontId="29" fillId="0" borderId="10" xfId="0" applyNumberFormat="1" applyFont="1" applyBorder="1" applyAlignment="1">
      <alignment vertical="center"/>
    </xf>
    <xf numFmtId="49" fontId="12" fillId="0" borderId="10" xfId="52" applyNumberFormat="1" applyFont="1" applyBorder="1" applyAlignment="1" applyProtection="1">
      <alignment vertical="center"/>
      <protection locked="0"/>
    </xf>
    <xf numFmtId="0" fontId="13" fillId="0" borderId="10" xfId="0" applyFont="1" applyBorder="1" applyAlignment="1">
      <alignment horizontal="left" vertical="center"/>
    </xf>
    <xf numFmtId="49" fontId="5" fillId="33" borderId="0" xfId="0" applyNumberFormat="1" applyFont="1" applyFill="1" applyAlignment="1">
      <alignment horizontal="right" vertical="center"/>
    </xf>
    <xf numFmtId="49" fontId="5" fillId="33" borderId="0" xfId="0" applyNumberFormat="1" applyFont="1" applyFill="1" applyAlignment="1">
      <alignment horizontal="center" vertical="center"/>
    </xf>
    <xf numFmtId="49" fontId="5" fillId="33" borderId="0" xfId="0" applyNumberFormat="1" applyFont="1" applyFill="1" applyAlignment="1">
      <alignment horizontal="left" vertical="center"/>
    </xf>
    <xf numFmtId="49" fontId="28" fillId="33" borderId="0" xfId="0" applyNumberFormat="1" applyFont="1" applyFill="1" applyAlignment="1">
      <alignment horizontal="center" vertical="center"/>
    </xf>
    <xf numFmtId="49" fontId="28" fillId="33" borderId="0" xfId="0" applyNumberFormat="1" applyFont="1" applyFill="1" applyAlignment="1">
      <alignment vertical="center"/>
    </xf>
    <xf numFmtId="49" fontId="6" fillId="33" borderId="0" xfId="0" applyNumberFormat="1" applyFont="1" applyFill="1" applyAlignment="1">
      <alignment horizontal="right" vertical="center"/>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49" fontId="26" fillId="0" borderId="0" xfId="0" applyNumberFormat="1" applyFont="1" applyAlignment="1">
      <alignment horizontal="center" vertical="center"/>
    </xf>
    <xf numFmtId="49" fontId="26" fillId="0" borderId="0" xfId="0" applyNumberFormat="1" applyFont="1" applyAlignment="1">
      <alignment vertical="center"/>
    </xf>
    <xf numFmtId="49" fontId="30" fillId="33" borderId="0" xfId="0" applyNumberFormat="1" applyFont="1" applyFill="1" applyAlignment="1">
      <alignment horizontal="center" vertical="center"/>
    </xf>
    <xf numFmtId="0" fontId="32" fillId="37" borderId="24" xfId="0" applyFont="1" applyFill="1" applyBorder="1" applyAlignment="1">
      <alignment horizontal="center" vertical="center"/>
    </xf>
    <xf numFmtId="0" fontId="30" fillId="0" borderId="24" xfId="0" applyFont="1" applyBorder="1" applyAlignment="1">
      <alignment vertical="center"/>
    </xf>
    <xf numFmtId="0" fontId="33" fillId="0" borderId="0" xfId="0" applyFont="1" applyAlignment="1">
      <alignment vertical="center"/>
    </xf>
    <xf numFmtId="0" fontId="0" fillId="34" borderId="0" xfId="0" applyFont="1" applyFill="1" applyAlignment="1">
      <alignment vertical="center"/>
    </xf>
    <xf numFmtId="0" fontId="0" fillId="0" borderId="25" xfId="0" applyFont="1" applyBorder="1" applyAlignment="1">
      <alignment vertical="center"/>
    </xf>
    <xf numFmtId="49" fontId="31" fillId="33" borderId="0" xfId="0" applyNumberFormat="1" applyFont="1" applyFill="1" applyAlignment="1">
      <alignment horizontal="center" vertical="center"/>
    </xf>
    <xf numFmtId="0" fontId="28" fillId="0" borderId="0" xfId="0" applyFont="1" applyAlignment="1">
      <alignment horizontal="right" vertical="center"/>
    </xf>
    <xf numFmtId="0" fontId="35" fillId="38" borderId="26" xfId="0" applyFont="1" applyFill="1" applyBorder="1" applyAlignment="1">
      <alignment horizontal="right" vertical="center"/>
    </xf>
    <xf numFmtId="0" fontId="33" fillId="0" borderId="24" xfId="0" applyFont="1" applyBorder="1" applyAlignment="1">
      <alignment vertical="center"/>
    </xf>
    <xf numFmtId="0" fontId="0" fillId="0" borderId="27" xfId="0" applyFont="1" applyBorder="1" applyAlignment="1">
      <alignment vertical="center"/>
    </xf>
    <xf numFmtId="0" fontId="31" fillId="0" borderId="24" xfId="0" applyFont="1" applyBorder="1" applyAlignment="1">
      <alignment vertical="center"/>
    </xf>
    <xf numFmtId="0" fontId="35" fillId="38" borderId="11" xfId="0" applyFont="1" applyFill="1" applyBorder="1" applyAlignment="1">
      <alignment horizontal="right" vertical="center"/>
    </xf>
    <xf numFmtId="49" fontId="33" fillId="0" borderId="24" xfId="0" applyNumberFormat="1" applyFont="1" applyBorder="1" applyAlignment="1">
      <alignment vertical="center"/>
    </xf>
    <xf numFmtId="49" fontId="33" fillId="0" borderId="0" xfId="0" applyNumberFormat="1" applyFont="1" applyAlignment="1">
      <alignment vertical="center"/>
    </xf>
    <xf numFmtId="49" fontId="33" fillId="0" borderId="11" xfId="0" applyNumberFormat="1" applyFont="1" applyBorder="1" applyAlignment="1">
      <alignment vertical="center"/>
    </xf>
    <xf numFmtId="0" fontId="0" fillId="0" borderId="28" xfId="0" applyFont="1" applyBorder="1" applyAlignment="1">
      <alignment vertical="center"/>
    </xf>
    <xf numFmtId="49" fontId="33" fillId="0" borderId="12" xfId="0" applyNumberFormat="1" applyFont="1" applyBorder="1" applyAlignment="1">
      <alignment vertical="center"/>
    </xf>
    <xf numFmtId="49" fontId="30" fillId="33" borderId="0" xfId="0" applyNumberFormat="1" applyFont="1" applyFill="1" applyAlignment="1">
      <alignment horizontal="center" vertical="center"/>
    </xf>
    <xf numFmtId="0" fontId="15" fillId="33" borderId="29" xfId="0" applyFont="1" applyFill="1" applyBorder="1" applyAlignment="1">
      <alignment vertical="center"/>
    </xf>
    <xf numFmtId="0" fontId="15" fillId="33" borderId="30" xfId="0" applyFont="1" applyFill="1" applyBorder="1" applyAlignment="1">
      <alignment vertical="center"/>
    </xf>
    <xf numFmtId="0" fontId="15" fillId="33" borderId="31" xfId="0" applyFont="1" applyFill="1" applyBorder="1" applyAlignment="1">
      <alignment vertical="center"/>
    </xf>
    <xf numFmtId="49" fontId="16" fillId="33" borderId="30" xfId="0" applyNumberFormat="1" applyFont="1" applyFill="1" applyBorder="1" applyAlignment="1">
      <alignment vertical="center"/>
    </xf>
    <xf numFmtId="49" fontId="16" fillId="33" borderId="30" xfId="0" applyNumberFormat="1" applyFont="1" applyFill="1" applyBorder="1" applyAlignment="1">
      <alignment horizontal="centerContinuous" vertical="center"/>
    </xf>
    <xf numFmtId="49" fontId="21" fillId="33" borderId="30" xfId="0" applyNumberFormat="1" applyFont="1" applyFill="1" applyBorder="1" applyAlignment="1">
      <alignment vertical="center"/>
    </xf>
    <xf numFmtId="49" fontId="21" fillId="33" borderId="32" xfId="0" applyNumberFormat="1" applyFont="1" applyFill="1" applyBorder="1" applyAlignment="1">
      <alignment vertical="center"/>
    </xf>
    <xf numFmtId="49" fontId="15" fillId="33" borderId="30" xfId="0" applyNumberFormat="1" applyFont="1" applyFill="1" applyBorder="1" applyAlignment="1">
      <alignment horizontal="left" vertical="center"/>
    </xf>
    <xf numFmtId="49" fontId="15" fillId="0" borderId="30" xfId="0" applyNumberFormat="1" applyFont="1" applyBorder="1" applyAlignment="1">
      <alignment horizontal="left" vertical="center"/>
    </xf>
    <xf numFmtId="49" fontId="21" fillId="34" borderId="32" xfId="0" applyNumberFormat="1" applyFont="1" applyFill="1" applyBorder="1" applyAlignment="1">
      <alignment vertical="center"/>
    </xf>
    <xf numFmtId="49" fontId="5" fillId="0" borderId="0" xfId="0" applyNumberFormat="1" applyFont="1" applyAlignment="1">
      <alignment vertical="center"/>
    </xf>
    <xf numFmtId="49" fontId="5" fillId="0" borderId="33" xfId="0" applyNumberFormat="1" applyFont="1" applyBorder="1" applyAlignment="1">
      <alignment vertical="center"/>
    </xf>
    <xf numFmtId="49" fontId="5" fillId="0" borderId="11" xfId="0" applyNumberFormat="1" applyFont="1" applyBorder="1" applyAlignment="1">
      <alignment horizontal="right" vertical="center"/>
    </xf>
    <xf numFmtId="49" fontId="5" fillId="0" borderId="0" xfId="0" applyNumberFormat="1" applyFont="1" applyAlignment="1">
      <alignment horizontal="center" vertical="center"/>
    </xf>
    <xf numFmtId="49" fontId="22" fillId="0" borderId="0" xfId="0" applyNumberFormat="1" applyFont="1" applyAlignment="1">
      <alignment horizontal="center" vertical="center"/>
    </xf>
    <xf numFmtId="49" fontId="28" fillId="0" borderId="0" xfId="0" applyNumberFormat="1" applyFont="1" applyAlignment="1">
      <alignment vertical="center"/>
    </xf>
    <xf numFmtId="49" fontId="28" fillId="0" borderId="11" xfId="0" applyNumberFormat="1" applyFont="1" applyBorder="1" applyAlignment="1">
      <alignment vertical="center"/>
    </xf>
    <xf numFmtId="49" fontId="15" fillId="33" borderId="34" xfId="0" applyNumberFormat="1" applyFont="1" applyFill="1" applyBorder="1" applyAlignment="1">
      <alignment vertical="center"/>
    </xf>
    <xf numFmtId="49" fontId="15" fillId="33" borderId="35" xfId="0" applyNumberFormat="1" applyFont="1" applyFill="1" applyBorder="1" applyAlignment="1">
      <alignment vertical="center"/>
    </xf>
    <xf numFmtId="49" fontId="28" fillId="33" borderId="11" xfId="0" applyNumberFormat="1" applyFont="1" applyFill="1" applyBorder="1" applyAlignment="1">
      <alignment vertical="center"/>
    </xf>
    <xf numFmtId="0" fontId="5" fillId="0" borderId="24" xfId="0" applyFont="1" applyBorder="1" applyAlignment="1">
      <alignment vertical="center"/>
    </xf>
    <xf numFmtId="49" fontId="28" fillId="0" borderId="24" xfId="0" applyNumberFormat="1" applyFont="1" applyBorder="1" applyAlignment="1">
      <alignment vertical="center"/>
    </xf>
    <xf numFmtId="49" fontId="5" fillId="0" borderId="24" xfId="0" applyNumberFormat="1" applyFont="1" applyBorder="1" applyAlignment="1">
      <alignment vertical="center"/>
    </xf>
    <xf numFmtId="49" fontId="28" fillId="0" borderId="12" xfId="0" applyNumberFormat="1" applyFont="1" applyBorder="1" applyAlignment="1">
      <alignment vertical="center"/>
    </xf>
    <xf numFmtId="49" fontId="5" fillId="0" borderId="36" xfId="0" applyNumberFormat="1" applyFont="1" applyBorder="1" applyAlignment="1">
      <alignment vertical="center"/>
    </xf>
    <xf numFmtId="49" fontId="5" fillId="0" borderId="12" xfId="0" applyNumberFormat="1" applyFont="1" applyBorder="1" applyAlignment="1">
      <alignment horizontal="right" vertical="center"/>
    </xf>
    <xf numFmtId="0" fontId="5" fillId="33" borderId="33" xfId="0" applyFont="1" applyFill="1" applyBorder="1" applyAlignment="1">
      <alignment vertical="center"/>
    </xf>
    <xf numFmtId="49" fontId="5" fillId="33" borderId="11" xfId="0" applyNumberFormat="1" applyFont="1" applyFill="1" applyBorder="1" applyAlignment="1">
      <alignment horizontal="right" vertical="center"/>
    </xf>
    <xf numFmtId="49" fontId="5" fillId="0" borderId="24" xfId="0" applyNumberFormat="1" applyFont="1" applyBorder="1" applyAlignment="1">
      <alignment horizontal="center" vertical="center"/>
    </xf>
    <xf numFmtId="0" fontId="5" fillId="34" borderId="24" xfId="0" applyFont="1" applyFill="1" applyBorder="1" applyAlignment="1">
      <alignment vertical="center"/>
    </xf>
    <xf numFmtId="49" fontId="5" fillId="34" borderId="12" xfId="0" applyNumberFormat="1" applyFont="1" applyFill="1" applyBorder="1" applyAlignment="1">
      <alignment vertical="center"/>
    </xf>
    <xf numFmtId="49" fontId="22" fillId="0" borderId="24" xfId="0" applyNumberFormat="1" applyFont="1" applyBorder="1" applyAlignment="1">
      <alignment horizontal="center" vertical="center"/>
    </xf>
    <xf numFmtId="0" fontId="35" fillId="38" borderId="12" xfId="0" applyFont="1" applyFill="1" applyBorder="1" applyAlignment="1">
      <alignment horizontal="right" vertical="center"/>
    </xf>
    <xf numFmtId="0" fontId="34" fillId="34" borderId="11" xfId="0" applyFont="1" applyFill="1" applyBorder="1" applyAlignment="1">
      <alignment vertical="center"/>
    </xf>
    <xf numFmtId="0" fontId="38" fillId="34" borderId="0" xfId="0" applyFont="1" applyFill="1" applyAlignment="1">
      <alignment horizontal="right" vertical="center"/>
    </xf>
    <xf numFmtId="0" fontId="39" fillId="0" borderId="0" xfId="0" applyFont="1" applyAlignment="1">
      <alignment vertical="center"/>
    </xf>
    <xf numFmtId="0" fontId="35" fillId="38" borderId="0" xfId="0" applyFont="1" applyFill="1" applyAlignment="1">
      <alignment horizontal="right" vertical="center"/>
    </xf>
    <xf numFmtId="49" fontId="33" fillId="0" borderId="24" xfId="0" applyNumberFormat="1" applyFont="1" applyBorder="1" applyAlignment="1">
      <alignment horizontal="left" vertical="center"/>
    </xf>
    <xf numFmtId="49" fontId="31" fillId="33" borderId="0" xfId="0" applyNumberFormat="1" applyFont="1" applyFill="1" applyAlignment="1">
      <alignment horizontal="center" vertical="center"/>
    </xf>
    <xf numFmtId="0" fontId="35" fillId="38" borderId="32" xfId="0" applyFont="1" applyFill="1" applyBorder="1" applyAlignment="1">
      <alignment horizontal="right" vertical="center"/>
    </xf>
    <xf numFmtId="49" fontId="33" fillId="0" borderId="12" xfId="0" applyNumberFormat="1" applyFont="1" applyBorder="1" applyAlignment="1">
      <alignment horizontal="left" vertical="center"/>
    </xf>
    <xf numFmtId="49" fontId="33" fillId="0" borderId="0" xfId="0" applyNumberFormat="1" applyFont="1" applyAlignment="1">
      <alignment horizontal="left" vertical="center"/>
    </xf>
    <xf numFmtId="49" fontId="33" fillId="0" borderId="11" xfId="0" applyNumberFormat="1" applyFont="1" applyBorder="1" applyAlignment="1">
      <alignment horizontal="left" vertical="center"/>
    </xf>
    <xf numFmtId="49" fontId="40" fillId="0" borderId="12" xfId="0" applyNumberFormat="1" applyFont="1" applyBorder="1" applyAlignment="1">
      <alignment horizontal="right" vertical="center"/>
    </xf>
    <xf numFmtId="49" fontId="40" fillId="0" borderId="0" xfId="0" applyNumberFormat="1" applyFont="1" applyAlignment="1">
      <alignment horizontal="right" vertical="center"/>
    </xf>
    <xf numFmtId="0" fontId="20" fillId="34" borderId="0" xfId="0" applyFont="1" applyFill="1" applyAlignment="1">
      <alignment horizontal="right" vertical="center"/>
    </xf>
    <xf numFmtId="49" fontId="5" fillId="39" borderId="0" xfId="0" applyNumberFormat="1" applyFont="1" applyFill="1" applyAlignment="1">
      <alignment horizontal="center" vertical="center"/>
    </xf>
    <xf numFmtId="49" fontId="33" fillId="39" borderId="0" xfId="0" applyNumberFormat="1" applyFont="1" applyFill="1" applyAlignment="1">
      <alignment vertical="center"/>
    </xf>
    <xf numFmtId="0" fontId="33" fillId="39" borderId="24" xfId="0" applyFont="1" applyFill="1" applyBorder="1" applyAlignment="1">
      <alignment vertical="center"/>
    </xf>
    <xf numFmtId="49" fontId="33" fillId="39" borderId="24" xfId="0" applyNumberFormat="1" applyFont="1" applyFill="1" applyBorder="1" applyAlignment="1">
      <alignment vertical="center"/>
    </xf>
    <xf numFmtId="0" fontId="31" fillId="34" borderId="0" xfId="0" applyFont="1" applyFill="1" applyAlignment="1">
      <alignment horizontal="right" vertical="center"/>
    </xf>
    <xf numFmtId="0" fontId="28" fillId="39" borderId="0" xfId="0" applyFont="1" applyFill="1" applyAlignment="1">
      <alignment horizontal="right" vertical="center"/>
    </xf>
    <xf numFmtId="0" fontId="35" fillId="40" borderId="26" xfId="0" applyFont="1" applyFill="1" applyBorder="1" applyAlignment="1">
      <alignment horizontal="right" vertical="center"/>
    </xf>
    <xf numFmtId="49" fontId="33" fillId="39" borderId="12" xfId="0" applyNumberFormat="1" applyFont="1" applyFill="1" applyBorder="1" applyAlignment="1">
      <alignment vertical="center"/>
    </xf>
    <xf numFmtId="49" fontId="30" fillId="0" borderId="0" xfId="0" applyNumberFormat="1" applyFont="1" applyAlignment="1">
      <alignment horizontal="center" vertical="center"/>
    </xf>
    <xf numFmtId="49" fontId="31" fillId="0" borderId="24" xfId="0" applyNumberFormat="1" applyFont="1" applyBorder="1" applyAlignment="1">
      <alignment horizontal="center" vertical="center"/>
    </xf>
    <xf numFmtId="1" fontId="31" fillId="0" borderId="24" xfId="0" applyNumberFormat="1" applyFont="1" applyBorder="1" applyAlignment="1">
      <alignment horizontal="center" vertical="center"/>
    </xf>
    <xf numFmtId="49" fontId="36" fillId="0" borderId="24" xfId="0" applyNumberFormat="1" applyFont="1" applyBorder="1" applyAlignment="1">
      <alignment vertical="center"/>
    </xf>
    <xf numFmtId="49" fontId="37" fillId="0" borderId="24" xfId="0" applyNumberFormat="1" applyFont="1" applyBorder="1" applyAlignment="1">
      <alignment vertical="center"/>
    </xf>
    <xf numFmtId="49" fontId="40" fillId="0" borderId="24" xfId="0" applyNumberFormat="1" applyFont="1" applyBorder="1" applyAlignment="1">
      <alignment horizontal="right" vertical="center"/>
    </xf>
    <xf numFmtId="49" fontId="16" fillId="33" borderId="24" xfId="0" applyNumberFormat="1" applyFont="1" applyFill="1" applyBorder="1" applyAlignment="1">
      <alignment horizontal="center" vertical="center"/>
    </xf>
    <xf numFmtId="49" fontId="16" fillId="33" borderId="12" xfId="0" applyNumberFormat="1" applyFont="1" applyFill="1" applyBorder="1" applyAlignment="1">
      <alignment vertical="center"/>
    </xf>
    <xf numFmtId="49" fontId="16" fillId="33" borderId="31" xfId="0" applyNumberFormat="1" applyFont="1" applyFill="1" applyBorder="1" applyAlignment="1">
      <alignment horizontal="centerContinuous" vertical="center"/>
    </xf>
    <xf numFmtId="0" fontId="5" fillId="34" borderId="11" xfId="0" applyFont="1" applyFill="1" applyBorder="1" applyAlignment="1">
      <alignment vertical="center"/>
    </xf>
    <xf numFmtId="0" fontId="5" fillId="34" borderId="12" xfId="0" applyFont="1" applyFill="1" applyBorder="1" applyAlignment="1">
      <alignment vertical="center"/>
    </xf>
    <xf numFmtId="49" fontId="11" fillId="33" borderId="37" xfId="0" applyNumberFormat="1" applyFont="1" applyFill="1" applyBorder="1" applyAlignment="1">
      <alignment horizontal="left" vertical="center"/>
    </xf>
    <xf numFmtId="49" fontId="5" fillId="33" borderId="24" xfId="0" applyNumberFormat="1" applyFont="1" applyFill="1" applyBorder="1" applyAlignment="1">
      <alignment vertical="center"/>
    </xf>
    <xf numFmtId="0" fontId="15" fillId="33" borderId="33" xfId="0" applyFont="1" applyFill="1" applyBorder="1" applyAlignment="1">
      <alignment vertical="center"/>
    </xf>
    <xf numFmtId="49" fontId="5" fillId="33" borderId="33" xfId="0" applyNumberFormat="1" applyFont="1" applyFill="1" applyBorder="1" applyAlignment="1">
      <alignment vertical="center"/>
    </xf>
    <xf numFmtId="49" fontId="5" fillId="33" borderId="36" xfId="0" applyNumberFormat="1" applyFont="1" applyFill="1" applyBorder="1" applyAlignment="1">
      <alignment vertical="center"/>
    </xf>
    <xf numFmtId="49" fontId="41" fillId="0" borderId="0" xfId="0" applyNumberFormat="1" applyFont="1" applyAlignment="1">
      <alignment vertical="top"/>
    </xf>
    <xf numFmtId="0" fontId="5" fillId="33" borderId="11" xfId="0" applyFont="1" applyFill="1" applyBorder="1" applyAlignment="1">
      <alignment horizontal="right" vertical="center"/>
    </xf>
    <xf numFmtId="0" fontId="5" fillId="33" borderId="12" xfId="0" applyFont="1" applyFill="1" applyBorder="1" applyAlignment="1">
      <alignment horizontal="right" vertical="center"/>
    </xf>
    <xf numFmtId="49" fontId="5" fillId="33" borderId="34" xfId="0" applyNumberFormat="1" applyFont="1" applyFill="1" applyBorder="1" applyAlignment="1">
      <alignment vertical="center"/>
    </xf>
    <xf numFmtId="49" fontId="5" fillId="33" borderId="35" xfId="0" applyNumberFormat="1" applyFont="1" applyFill="1" applyBorder="1" applyAlignment="1">
      <alignment vertical="center"/>
    </xf>
    <xf numFmtId="49" fontId="5" fillId="33" borderId="26" xfId="0" applyNumberFormat="1" applyFont="1" applyFill="1" applyBorder="1" applyAlignment="1">
      <alignment horizontal="right" vertical="center"/>
    </xf>
    <xf numFmtId="0" fontId="15" fillId="33" borderId="0" xfId="0" applyFont="1" applyFill="1" applyBorder="1" applyAlignment="1">
      <alignment vertical="center"/>
    </xf>
    <xf numFmtId="0" fontId="15" fillId="33" borderId="38" xfId="0" applyFont="1" applyFill="1" applyBorder="1" applyAlignment="1">
      <alignment vertical="center"/>
    </xf>
    <xf numFmtId="49" fontId="41" fillId="0" borderId="0" xfId="0" applyNumberFormat="1" applyFont="1" applyAlignment="1">
      <alignment horizontal="center"/>
    </xf>
    <xf numFmtId="0" fontId="0" fillId="33" borderId="15" xfId="0" applyFill="1" applyBorder="1" applyAlignment="1">
      <alignment horizontal="center" vertical="center"/>
    </xf>
    <xf numFmtId="49" fontId="5" fillId="33" borderId="39" xfId="0" applyNumberFormat="1" applyFont="1" applyFill="1" applyBorder="1" applyAlignment="1">
      <alignment horizontal="center" wrapText="1"/>
    </xf>
    <xf numFmtId="0" fontId="0" fillId="0" borderId="40" xfId="0" applyFont="1" applyBorder="1" applyAlignment="1">
      <alignment horizontal="center" vertical="center"/>
    </xf>
    <xf numFmtId="0" fontId="31" fillId="0" borderId="24" xfId="0" applyFont="1" applyBorder="1" applyAlignment="1">
      <alignment horizontal="center" vertical="center"/>
    </xf>
    <xf numFmtId="49" fontId="5" fillId="33" borderId="41" xfId="0" applyNumberFormat="1" applyFont="1" applyFill="1" applyBorder="1" applyAlignment="1">
      <alignment horizontal="center" wrapText="1"/>
    </xf>
    <xf numFmtId="0" fontId="0" fillId="0" borderId="13" xfId="0" applyFont="1" applyFill="1" applyBorder="1" applyAlignment="1">
      <alignment horizontal="center" vertical="center"/>
    </xf>
    <xf numFmtId="49" fontId="7" fillId="0" borderId="0" xfId="0" applyNumberFormat="1" applyFont="1" applyFill="1" applyAlignment="1">
      <alignment vertical="top"/>
    </xf>
    <xf numFmtId="0" fontId="18" fillId="35" borderId="12" xfId="0" applyFont="1" applyFill="1" applyBorder="1" applyAlignment="1">
      <alignment horizontal="center" vertical="center"/>
    </xf>
    <xf numFmtId="0" fontId="0" fillId="34" borderId="0" xfId="0" applyFill="1" applyBorder="1" applyAlignment="1">
      <alignment horizontal="center" vertical="center"/>
    </xf>
    <xf numFmtId="49" fontId="13" fillId="0" borderId="18" xfId="0" applyNumberFormat="1" applyFont="1" applyBorder="1" applyAlignment="1">
      <alignment horizontal="left" vertical="center"/>
    </xf>
    <xf numFmtId="0" fontId="27" fillId="41" borderId="10" xfId="0" applyFont="1" applyFill="1" applyBorder="1" applyAlignment="1">
      <alignment horizontal="right" vertical="center"/>
    </xf>
    <xf numFmtId="49" fontId="5" fillId="35" borderId="41" xfId="0" applyNumberFormat="1" applyFont="1" applyFill="1" applyBorder="1" applyAlignment="1">
      <alignment horizontal="center" wrapText="1"/>
    </xf>
    <xf numFmtId="1" fontId="18" fillId="35" borderId="42" xfId="0" applyNumberFormat="1" applyFont="1" applyFill="1" applyBorder="1" applyAlignment="1">
      <alignment horizontal="center" vertical="center"/>
    </xf>
    <xf numFmtId="49" fontId="5" fillId="35" borderId="43" xfId="0" applyNumberFormat="1" applyFont="1" applyFill="1" applyBorder="1" applyAlignment="1">
      <alignment horizontal="center" wrapText="1"/>
    </xf>
    <xf numFmtId="1" fontId="18" fillId="35" borderId="44" xfId="0" applyNumberFormat="1" applyFont="1" applyFill="1" applyBorder="1" applyAlignment="1">
      <alignment horizontal="center" vertical="center"/>
    </xf>
    <xf numFmtId="0" fontId="3" fillId="0" borderId="42" xfId="0" applyFont="1" applyBorder="1" applyAlignment="1">
      <alignment horizontal="center" vertical="center"/>
    </xf>
    <xf numFmtId="49" fontId="5" fillId="33" borderId="45" xfId="0" applyNumberFormat="1" applyFont="1" applyFill="1" applyBorder="1" applyAlignment="1">
      <alignment horizontal="center" wrapText="1"/>
    </xf>
    <xf numFmtId="49" fontId="23" fillId="0" borderId="0" xfId="0" applyNumberFormat="1" applyFont="1" applyFill="1" applyAlignment="1">
      <alignment horizontal="left"/>
    </xf>
    <xf numFmtId="49" fontId="2" fillId="0" borderId="0" xfId="0" applyNumberFormat="1" applyFont="1" applyFill="1" applyAlignment="1">
      <alignment horizontal="left" vertical="top"/>
    </xf>
    <xf numFmtId="49" fontId="9" fillId="0" borderId="0" xfId="0" applyNumberFormat="1" applyFont="1" applyFill="1" applyAlignment="1">
      <alignment horizontal="left"/>
    </xf>
    <xf numFmtId="0" fontId="14" fillId="0" borderId="0" xfId="0" applyFont="1" applyFill="1" applyAlignment="1">
      <alignment horizontal="left"/>
    </xf>
    <xf numFmtId="49" fontId="4" fillId="0" borderId="0" xfId="0" applyNumberFormat="1" applyFont="1" applyFill="1" applyAlignment="1">
      <alignment horizontal="left"/>
    </xf>
    <xf numFmtId="0" fontId="0" fillId="0" borderId="46" xfId="33" applyFont="1" applyFill="1" applyBorder="1" applyAlignment="1">
      <alignment vertical="center"/>
      <protection/>
    </xf>
    <xf numFmtId="0" fontId="0" fillId="0" borderId="46" xfId="33" applyFont="1" applyBorder="1" applyAlignment="1">
      <alignment vertical="center"/>
      <protection/>
    </xf>
    <xf numFmtId="0" fontId="0" fillId="0" borderId="46" xfId="33" applyFill="1" applyBorder="1">
      <alignment/>
      <protection/>
    </xf>
    <xf numFmtId="0" fontId="0" fillId="0" borderId="46" xfId="33" applyBorder="1">
      <alignment/>
      <protection/>
    </xf>
    <xf numFmtId="0" fontId="0" fillId="0" borderId="46" xfId="0" applyBorder="1" applyAlignment="1">
      <alignment/>
    </xf>
    <xf numFmtId="49" fontId="14" fillId="0" borderId="0" xfId="0" applyNumberFormat="1" applyFont="1" applyAlignment="1">
      <alignment vertical="top"/>
    </xf>
    <xf numFmtId="14" fontId="12" fillId="0" borderId="10" xfId="0" applyNumberFormat="1" applyFont="1" applyBorder="1" applyAlignment="1">
      <alignment horizontal="left" vertic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dxfs count="3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371475</xdr:colOff>
      <xdr:row>0</xdr:row>
      <xdr:rowOff>19050</xdr:rowOff>
    </xdr:from>
    <xdr:to>
      <xdr:col>18</xdr:col>
      <xdr:colOff>447675</xdr:colOff>
      <xdr:row>2</xdr:row>
      <xdr:rowOff>85725</xdr:rowOff>
    </xdr:to>
    <xdr:pic>
      <xdr:nvPicPr>
        <xdr:cNvPr id="1" name="Picture 20" descr="TEJT60bw"/>
        <xdr:cNvPicPr preferRelativeResize="1">
          <a:picLocks noChangeAspect="1"/>
        </xdr:cNvPicPr>
      </xdr:nvPicPr>
      <xdr:blipFill>
        <a:blip r:embed="rId1"/>
        <a:stretch>
          <a:fillRect/>
        </a:stretch>
      </xdr:blipFill>
      <xdr:spPr>
        <a:xfrm>
          <a:off x="7924800"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342900</xdr:colOff>
      <xdr:row>0</xdr:row>
      <xdr:rowOff>0</xdr:rowOff>
    </xdr:from>
    <xdr:to>
      <xdr:col>16</xdr:col>
      <xdr:colOff>66675</xdr:colOff>
      <xdr:row>1</xdr:row>
      <xdr:rowOff>133350</xdr:rowOff>
    </xdr:to>
    <xdr:pic>
      <xdr:nvPicPr>
        <xdr:cNvPr id="1" name="Picture 11" descr="sima aek"/>
        <xdr:cNvPicPr preferRelativeResize="1">
          <a:picLocks noChangeAspect="1"/>
        </xdr:cNvPicPr>
      </xdr:nvPicPr>
      <xdr:blipFill>
        <a:blip r:embed="rId1"/>
        <a:stretch>
          <a:fillRect/>
        </a:stretch>
      </xdr:blipFill>
      <xdr:spPr>
        <a:xfrm>
          <a:off x="5734050" y="0"/>
          <a:ext cx="4381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1:S134"/>
  <sheetViews>
    <sheetView showGridLines="0" showZeros="0" zoomScalePageLayoutView="0" workbookViewId="0" topLeftCell="A1">
      <pane ySplit="6" topLeftCell="A31" activePane="bottomLeft" state="frozen"/>
      <selection pane="topLeft" activeCell="A3" sqref="A3"/>
      <selection pane="bottomLeft" activeCell="A3" sqref="A3"/>
    </sheetView>
  </sheetViews>
  <sheetFormatPr defaultColWidth="9.140625" defaultRowHeight="12.75"/>
  <cols>
    <col min="1" max="1" width="3.8515625" style="0" customWidth="1"/>
    <col min="2" max="2" width="22.8515625" style="0" customWidth="1"/>
    <col min="3" max="3" width="21.8515625" style="0" customWidth="1"/>
    <col min="4" max="4" width="7.7109375" style="9" customWidth="1"/>
    <col min="5" max="5" width="12.140625" style="25" customWidth="1"/>
    <col min="6" max="6" width="7.7109375" style="25" hidden="1" customWidth="1"/>
    <col min="7" max="7" width="7.7109375" style="25" customWidth="1"/>
    <col min="8" max="10" width="7.421875" style="9" customWidth="1"/>
    <col min="11" max="14" width="7.421875" style="9" hidden="1" customWidth="1"/>
    <col min="15" max="16" width="7.421875" style="9" customWidth="1"/>
    <col min="17" max="17" width="7.421875" style="9" hidden="1" customWidth="1"/>
    <col min="18" max="19" width="7.421875" style="9" customWidth="1"/>
  </cols>
  <sheetData>
    <row r="1" spans="1:19" ht="26.25">
      <c r="A1" s="189" t="e">
        <f>#REF!</f>
        <v>#REF!</v>
      </c>
      <c r="B1" s="18"/>
      <c r="C1" s="18"/>
      <c r="D1" s="182" t="s">
        <v>110</v>
      </c>
      <c r="E1" s="45" t="s">
        <v>109</v>
      </c>
      <c r="F1" s="200"/>
      <c r="G1" s="201"/>
      <c r="H1" s="202"/>
      <c r="I1" s="203"/>
      <c r="J1" s="203"/>
      <c r="K1" s="203"/>
      <c r="L1" s="203"/>
      <c r="M1" s="203"/>
      <c r="N1" s="203"/>
      <c r="O1" s="203"/>
      <c r="P1" s="203"/>
      <c r="Q1" s="203"/>
      <c r="R1" s="204"/>
      <c r="S1" s="203"/>
    </row>
    <row r="2" spans="1:19" ht="13.5" thickBot="1">
      <c r="A2" s="20" t="e">
        <f>#REF!</f>
        <v>#REF!</v>
      </c>
      <c r="B2" s="20"/>
      <c r="C2" s="14"/>
      <c r="D2" s="45"/>
      <c r="E2" s="45" t="s">
        <v>10</v>
      </c>
      <c r="F2" s="26"/>
      <c r="G2" s="26"/>
      <c r="H2" s="26"/>
      <c r="I2" s="26"/>
      <c r="J2" s="19"/>
      <c r="K2" s="19"/>
      <c r="L2" s="19"/>
      <c r="M2" s="19"/>
      <c r="N2" s="19"/>
      <c r="O2" s="33"/>
      <c r="P2" s="13"/>
      <c r="Q2" s="13"/>
      <c r="R2" s="33"/>
      <c r="S2" s="19"/>
    </row>
    <row r="3" spans="1:19" s="1" customFormat="1" ht="13.5" thickBot="1">
      <c r="A3" s="46" t="s">
        <v>11</v>
      </c>
      <c r="B3" s="47"/>
      <c r="C3" s="48"/>
      <c r="D3" s="5"/>
      <c r="E3" s="49"/>
      <c r="F3" s="49"/>
      <c r="G3" s="49"/>
      <c r="H3" s="5"/>
      <c r="I3" s="50"/>
      <c r="J3" s="51"/>
      <c r="K3" s="34"/>
      <c r="L3" s="52"/>
      <c r="M3" s="52"/>
      <c r="N3" s="52"/>
      <c r="O3" s="34" t="s">
        <v>108</v>
      </c>
      <c r="P3" s="35"/>
      <c r="Q3" s="53"/>
      <c r="R3" s="183"/>
      <c r="S3" s="169"/>
    </row>
    <row r="4" spans="1:19" s="1" customFormat="1" ht="12.75">
      <c r="A4" s="11" t="s">
        <v>1</v>
      </c>
      <c r="B4" s="11"/>
      <c r="C4" s="10" t="s">
        <v>0</v>
      </c>
      <c r="D4" s="11" t="s">
        <v>107</v>
      </c>
      <c r="E4" s="54"/>
      <c r="F4" s="54"/>
      <c r="G4" s="54"/>
      <c r="H4" s="10"/>
      <c r="I4" s="36"/>
      <c r="J4" s="12" t="s">
        <v>106</v>
      </c>
      <c r="K4" s="55"/>
      <c r="L4" s="56"/>
      <c r="M4" s="56"/>
      <c r="N4" s="56"/>
      <c r="O4" s="55"/>
      <c r="P4" s="37"/>
      <c r="Q4" s="37"/>
      <c r="R4" s="191"/>
      <c r="S4" s="38"/>
    </row>
    <row r="5" spans="1:19" s="1" customFormat="1" ht="13.5" thickBot="1">
      <c r="A5" s="211" t="e">
        <f>#REF!</f>
        <v>#REF!</v>
      </c>
      <c r="B5" s="211"/>
      <c r="C5" s="21" t="e">
        <f>#REF!</f>
        <v>#REF!</v>
      </c>
      <c r="D5" s="22" t="e">
        <f>#REF!</f>
        <v>#REF!</v>
      </c>
      <c r="E5" s="22"/>
      <c r="F5" s="22"/>
      <c r="G5" s="22"/>
      <c r="H5" s="22"/>
      <c r="I5" s="57"/>
      <c r="J5" s="15" t="e">
        <f>#REF!</f>
        <v>#REF!</v>
      </c>
      <c r="K5" s="58"/>
      <c r="L5" s="15"/>
      <c r="M5" s="15"/>
      <c r="N5" s="15"/>
      <c r="O5" s="58"/>
      <c r="P5" s="22"/>
      <c r="Q5" s="22"/>
      <c r="R5" s="193">
        <f>COUNTA(R7:R134)</f>
        <v>0</v>
      </c>
      <c r="S5" s="192"/>
    </row>
    <row r="6" spans="1:19" ht="30" customHeight="1" thickBot="1">
      <c r="A6" s="187" t="s">
        <v>6</v>
      </c>
      <c r="B6" s="39" t="s">
        <v>2</v>
      </c>
      <c r="C6" s="39" t="s">
        <v>3</v>
      </c>
      <c r="D6" s="39" t="s">
        <v>7</v>
      </c>
      <c r="E6" s="40" t="s">
        <v>8</v>
      </c>
      <c r="F6" s="40" t="s">
        <v>12</v>
      </c>
      <c r="G6" s="40" t="s">
        <v>13</v>
      </c>
      <c r="H6" s="41" t="s">
        <v>114</v>
      </c>
      <c r="I6" s="41" t="s">
        <v>14</v>
      </c>
      <c r="J6" s="40" t="s">
        <v>117</v>
      </c>
      <c r="K6" s="194" t="s">
        <v>116</v>
      </c>
      <c r="L6" s="42" t="s">
        <v>113</v>
      </c>
      <c r="M6" s="196" t="s">
        <v>15</v>
      </c>
      <c r="N6" s="42" t="s">
        <v>115</v>
      </c>
      <c r="O6" s="184" t="s">
        <v>9</v>
      </c>
      <c r="P6" s="43" t="s">
        <v>111</v>
      </c>
      <c r="Q6" s="59" t="s">
        <v>16</v>
      </c>
      <c r="R6" s="40" t="s">
        <v>17</v>
      </c>
      <c r="S6" s="199" t="s">
        <v>112</v>
      </c>
    </row>
    <row r="7" spans="1:19" s="2" customFormat="1" ht="18.75" customHeight="1">
      <c r="A7" s="198">
        <v>1</v>
      </c>
      <c r="B7" s="205" t="s">
        <v>123</v>
      </c>
      <c r="C7" s="206" t="s">
        <v>124</v>
      </c>
      <c r="D7" s="28"/>
      <c r="E7" s="29"/>
      <c r="F7" s="60"/>
      <c r="G7" s="60"/>
      <c r="H7" s="28"/>
      <c r="I7" s="28"/>
      <c r="J7" s="30"/>
      <c r="K7" s="195">
        <f>IF(AND(R7="",S7&gt;0,S7&lt;5),L7,)</f>
        <v>0</v>
      </c>
      <c r="L7" s="190" t="str">
        <f>IF(D7="","ZZZ9",IF(AND(S7&gt;0,S7&lt;5),D7&amp;S7,D7&amp;"9"))</f>
        <v>ZZZ9</v>
      </c>
      <c r="M7" s="197">
        <f>IF(R7="",999,R7)</f>
        <v>999</v>
      </c>
      <c r="N7" s="190">
        <f>IF(Q7=999,999,1)</f>
        <v>999</v>
      </c>
      <c r="O7" s="185"/>
      <c r="P7" s="188"/>
      <c r="Q7" s="61">
        <f>IF(O7="DA",1,IF(O7="WC",2,IF(O7="SE",3,IF(O7="Q",4,IF(O7="LL",5,999)))))</f>
        <v>999</v>
      </c>
      <c r="R7" s="30"/>
      <c r="S7" s="44"/>
    </row>
    <row r="8" spans="1:19" s="2" customFormat="1" ht="18.75" customHeight="1">
      <c r="A8" s="198">
        <v>2</v>
      </c>
      <c r="B8" s="205" t="s">
        <v>125</v>
      </c>
      <c r="C8" s="206" t="s">
        <v>126</v>
      </c>
      <c r="D8" s="28"/>
      <c r="E8" s="29"/>
      <c r="F8" s="60"/>
      <c r="G8" s="60"/>
      <c r="H8" s="28"/>
      <c r="I8" s="28"/>
      <c r="J8" s="30"/>
      <c r="K8" s="195">
        <f aca="true" t="shared" si="0" ref="K8:K71">IF(AND(R8="",S8&gt;0,S8&lt;5),L8,)</f>
        <v>0</v>
      </c>
      <c r="L8" s="190" t="str">
        <f aca="true" t="shared" si="1" ref="L8:L71">IF(D8="","ZZZ9",IF(AND(S8&gt;0,S8&lt;5),D8&amp;S8,D8&amp;"9"))</f>
        <v>ZZZ9</v>
      </c>
      <c r="M8" s="197">
        <f aca="true" t="shared" si="2" ref="M8:M71">IF(R8="",999,R8)</f>
        <v>999</v>
      </c>
      <c r="N8" s="190">
        <f aca="true" t="shared" si="3" ref="N8:N71">IF(Q8=999,999,1)</f>
        <v>999</v>
      </c>
      <c r="O8" s="185"/>
      <c r="P8" s="188"/>
      <c r="Q8" s="61">
        <f>IF(O8="DA",1,IF(O8="WC",2,IF(O8="SE",3,IF(O8="Q",4,IF(O8="LL",5,999)))))</f>
        <v>999</v>
      </c>
      <c r="R8" s="30"/>
      <c r="S8" s="44"/>
    </row>
    <row r="9" spans="1:19" s="2" customFormat="1" ht="18.75" customHeight="1">
      <c r="A9" s="198">
        <v>3</v>
      </c>
      <c r="B9" s="205" t="s">
        <v>127</v>
      </c>
      <c r="C9" s="206" t="s">
        <v>128</v>
      </c>
      <c r="D9" s="28"/>
      <c r="E9" s="29"/>
      <c r="F9" s="60"/>
      <c r="G9" s="60"/>
      <c r="H9" s="28"/>
      <c r="I9" s="28"/>
      <c r="J9" s="30"/>
      <c r="K9" s="195">
        <f t="shared" si="0"/>
        <v>0</v>
      </c>
      <c r="L9" s="190" t="e">
        <f>IF(#REF!="","ZZZ9",IF(AND(S9&gt;0,S9&lt;5),#REF!&amp;S9,#REF!&amp;"9"))</f>
        <v>#REF!</v>
      </c>
      <c r="M9" s="197">
        <f t="shared" si="2"/>
        <v>999</v>
      </c>
      <c r="N9" s="190">
        <f t="shared" si="3"/>
        <v>999</v>
      </c>
      <c r="O9" s="185"/>
      <c r="P9" s="188"/>
      <c r="Q9" s="61">
        <f>IF(O9="DA",1,IF(O9="WC",2,IF(O9="SE",3,IF(O9="Q",4,IF(O9="LL",5,999)))))</f>
        <v>999</v>
      </c>
      <c r="R9" s="30"/>
      <c r="S9" s="44"/>
    </row>
    <row r="10" spans="1:19" s="2" customFormat="1" ht="18.75" customHeight="1">
      <c r="A10" s="198">
        <v>4</v>
      </c>
      <c r="B10" s="205" t="s">
        <v>129</v>
      </c>
      <c r="C10" s="206" t="s">
        <v>130</v>
      </c>
      <c r="D10" s="28"/>
      <c r="E10" s="29"/>
      <c r="F10" s="60"/>
      <c r="G10" s="60"/>
      <c r="H10" s="28"/>
      <c r="I10" s="28"/>
      <c r="J10" s="30"/>
      <c r="K10" s="195">
        <f t="shared" si="0"/>
        <v>0</v>
      </c>
      <c r="L10" s="190" t="str">
        <f aca="true" t="shared" si="4" ref="L10:L16">IF(D9="","ZZZ9",IF(AND(S10&gt;0,S10&lt;5),D9&amp;S10,D9&amp;"9"))</f>
        <v>ZZZ9</v>
      </c>
      <c r="M10" s="197">
        <f t="shared" si="2"/>
        <v>999</v>
      </c>
      <c r="N10" s="190">
        <f t="shared" si="3"/>
        <v>999</v>
      </c>
      <c r="O10" s="185"/>
      <c r="P10" s="188"/>
      <c r="Q10" s="61">
        <f>IF(O10="DA",1,IF(O10="WC",2,IF(O10="SE",3,IF(O10="Q",4,IF(O10="LL",5,999)))))</f>
        <v>999</v>
      </c>
      <c r="R10" s="30"/>
      <c r="S10" s="44"/>
    </row>
    <row r="11" spans="1:19" s="2" customFormat="1" ht="18.75" customHeight="1">
      <c r="A11" s="198">
        <v>5</v>
      </c>
      <c r="B11" s="205" t="s">
        <v>131</v>
      </c>
      <c r="C11" s="206" t="s">
        <v>132</v>
      </c>
      <c r="D11" s="28"/>
      <c r="E11" s="29"/>
      <c r="F11" s="60"/>
      <c r="G11" s="60"/>
      <c r="H11" s="28"/>
      <c r="I11" s="28"/>
      <c r="J11" s="30"/>
      <c r="K11" s="195">
        <f t="shared" si="0"/>
        <v>0</v>
      </c>
      <c r="L11" s="190" t="str">
        <f t="shared" si="4"/>
        <v>ZZZ9</v>
      </c>
      <c r="M11" s="197">
        <f t="shared" si="2"/>
        <v>999</v>
      </c>
      <c r="N11" s="190">
        <f t="shared" si="3"/>
        <v>999</v>
      </c>
      <c r="O11" s="185"/>
      <c r="P11" s="188"/>
      <c r="Q11" s="61">
        <f>IF(O11="DA",1,IF(O11="WC",2,IF(O11="SE",3,IF(O11="Q",4,IF(O11="LL",5,999)))))</f>
        <v>999</v>
      </c>
      <c r="R11" s="30"/>
      <c r="S11" s="44"/>
    </row>
    <row r="12" spans="1:19" s="2" customFormat="1" ht="18.75" customHeight="1">
      <c r="A12" s="198">
        <v>6</v>
      </c>
      <c r="B12" s="205" t="s">
        <v>131</v>
      </c>
      <c r="C12" s="206" t="s">
        <v>133</v>
      </c>
      <c r="D12" s="28"/>
      <c r="E12" s="29"/>
      <c r="F12" s="60"/>
      <c r="G12" s="60"/>
      <c r="H12" s="28"/>
      <c r="I12" s="28"/>
      <c r="J12" s="30"/>
      <c r="K12" s="195">
        <f t="shared" si="0"/>
        <v>0</v>
      </c>
      <c r="L12" s="190" t="str">
        <f t="shared" si="4"/>
        <v>ZZZ9</v>
      </c>
      <c r="M12" s="197">
        <f t="shared" si="2"/>
        <v>999</v>
      </c>
      <c r="N12" s="190">
        <f t="shared" si="3"/>
        <v>999</v>
      </c>
      <c r="O12" s="185"/>
      <c r="P12" s="188"/>
      <c r="Q12" s="61">
        <f aca="true" t="shared" si="5" ref="Q12:Q75">IF(O12="DA",1,IF(O12="WC",2,IF(O12="SE",3,IF(O12="Q",4,IF(O12="LL",5,999)))))</f>
        <v>999</v>
      </c>
      <c r="R12" s="30"/>
      <c r="S12" s="44"/>
    </row>
    <row r="13" spans="1:19" s="2" customFormat="1" ht="18.75" customHeight="1">
      <c r="A13" s="198">
        <v>7</v>
      </c>
      <c r="B13" s="205" t="s">
        <v>134</v>
      </c>
      <c r="C13" s="206" t="s">
        <v>135</v>
      </c>
      <c r="D13" s="28"/>
      <c r="E13" s="29"/>
      <c r="F13" s="60"/>
      <c r="G13" s="60"/>
      <c r="H13" s="28"/>
      <c r="I13" s="28"/>
      <c r="J13" s="30"/>
      <c r="K13" s="195">
        <f t="shared" si="0"/>
        <v>0</v>
      </c>
      <c r="L13" s="190" t="str">
        <f t="shared" si="4"/>
        <v>ZZZ9</v>
      </c>
      <c r="M13" s="197">
        <f t="shared" si="2"/>
        <v>999</v>
      </c>
      <c r="N13" s="190">
        <f t="shared" si="3"/>
        <v>999</v>
      </c>
      <c r="O13" s="185"/>
      <c r="P13" s="188"/>
      <c r="Q13" s="61">
        <f t="shared" si="5"/>
        <v>999</v>
      </c>
      <c r="R13" s="30"/>
      <c r="S13" s="44"/>
    </row>
    <row r="14" spans="1:19" s="2" customFormat="1" ht="18.75" customHeight="1">
      <c r="A14" s="198">
        <v>8</v>
      </c>
      <c r="B14" s="205" t="s">
        <v>136</v>
      </c>
      <c r="C14" s="206" t="s">
        <v>133</v>
      </c>
      <c r="D14" s="28"/>
      <c r="E14" s="29"/>
      <c r="F14" s="60"/>
      <c r="G14" s="60"/>
      <c r="H14" s="28"/>
      <c r="I14" s="28"/>
      <c r="J14" s="30"/>
      <c r="K14" s="195">
        <f t="shared" si="0"/>
        <v>0</v>
      </c>
      <c r="L14" s="190" t="str">
        <f t="shared" si="4"/>
        <v>ZZZ9</v>
      </c>
      <c r="M14" s="197">
        <f t="shared" si="2"/>
        <v>999</v>
      </c>
      <c r="N14" s="190">
        <f t="shared" si="3"/>
        <v>999</v>
      </c>
      <c r="O14" s="185"/>
      <c r="P14" s="188"/>
      <c r="Q14" s="61">
        <f t="shared" si="5"/>
        <v>999</v>
      </c>
      <c r="R14" s="30"/>
      <c r="S14" s="44"/>
    </row>
    <row r="15" spans="1:19" s="2" customFormat="1" ht="18.75" customHeight="1">
      <c r="A15" s="198">
        <v>9</v>
      </c>
      <c r="B15" s="205" t="s">
        <v>137</v>
      </c>
      <c r="C15" s="206" t="s">
        <v>133</v>
      </c>
      <c r="D15" s="28"/>
      <c r="E15" s="29"/>
      <c r="F15" s="60"/>
      <c r="G15" s="60"/>
      <c r="H15" s="28"/>
      <c r="I15" s="28"/>
      <c r="J15" s="30"/>
      <c r="K15" s="195">
        <f t="shared" si="0"/>
        <v>0</v>
      </c>
      <c r="L15" s="190" t="str">
        <f t="shared" si="4"/>
        <v>ZZZ9</v>
      </c>
      <c r="M15" s="197">
        <f t="shared" si="2"/>
        <v>999</v>
      </c>
      <c r="N15" s="190">
        <f t="shared" si="3"/>
        <v>999</v>
      </c>
      <c r="O15" s="185"/>
      <c r="P15" s="188"/>
      <c r="Q15" s="61">
        <f t="shared" si="5"/>
        <v>999</v>
      </c>
      <c r="R15" s="30"/>
      <c r="S15" s="44"/>
    </row>
    <row r="16" spans="1:19" s="2" customFormat="1" ht="18.75" customHeight="1">
      <c r="A16" s="198">
        <v>10</v>
      </c>
      <c r="B16" s="207" t="s">
        <v>138</v>
      </c>
      <c r="C16" s="208" t="s">
        <v>139</v>
      </c>
      <c r="D16" s="28"/>
      <c r="E16" s="29"/>
      <c r="F16" s="60"/>
      <c r="G16" s="60"/>
      <c r="H16" s="28"/>
      <c r="I16" s="28"/>
      <c r="J16" s="30"/>
      <c r="K16" s="195">
        <f t="shared" si="0"/>
        <v>0</v>
      </c>
      <c r="L16" s="190" t="str">
        <f t="shared" si="4"/>
        <v>ZZZ9</v>
      </c>
      <c r="M16" s="197">
        <f t="shared" si="2"/>
        <v>999</v>
      </c>
      <c r="N16" s="190">
        <f t="shared" si="3"/>
        <v>999</v>
      </c>
      <c r="O16" s="185"/>
      <c r="P16" s="188"/>
      <c r="Q16" s="61">
        <f t="shared" si="5"/>
        <v>999</v>
      </c>
      <c r="R16" s="30"/>
      <c r="S16" s="44"/>
    </row>
    <row r="17" spans="1:19" s="2" customFormat="1" ht="18.75" customHeight="1">
      <c r="A17" s="198">
        <v>11</v>
      </c>
      <c r="B17" s="207" t="s">
        <v>140</v>
      </c>
      <c r="C17" s="208" t="s">
        <v>141</v>
      </c>
      <c r="D17" s="28"/>
      <c r="E17" s="29"/>
      <c r="F17" s="60"/>
      <c r="G17" s="60"/>
      <c r="H17" s="28"/>
      <c r="I17" s="28"/>
      <c r="J17" s="30"/>
      <c r="K17" s="195">
        <f t="shared" si="0"/>
        <v>0</v>
      </c>
      <c r="L17" s="190" t="e">
        <f>IF(#REF!="","ZZZ9",IF(AND(S17&gt;0,S17&lt;5),#REF!&amp;S17,#REF!&amp;"9"))</f>
        <v>#REF!</v>
      </c>
      <c r="M17" s="197">
        <f t="shared" si="2"/>
        <v>999</v>
      </c>
      <c r="N17" s="190">
        <f t="shared" si="3"/>
        <v>999</v>
      </c>
      <c r="O17" s="185"/>
      <c r="P17" s="188"/>
      <c r="Q17" s="61">
        <f t="shared" si="5"/>
        <v>999</v>
      </c>
      <c r="R17" s="30"/>
      <c r="S17" s="44"/>
    </row>
    <row r="18" spans="1:19" s="2" customFormat="1" ht="18.75" customHeight="1">
      <c r="A18" s="198">
        <v>12</v>
      </c>
      <c r="B18" s="208" t="s">
        <v>142</v>
      </c>
      <c r="C18" s="208" t="s">
        <v>143</v>
      </c>
      <c r="D18" s="28"/>
      <c r="E18" s="29"/>
      <c r="F18" s="60"/>
      <c r="G18" s="60"/>
      <c r="H18" s="28"/>
      <c r="I18" s="28"/>
      <c r="J18" s="30"/>
      <c r="K18" s="195">
        <f t="shared" si="0"/>
        <v>0</v>
      </c>
      <c r="L18" s="190" t="e">
        <f>IF(#REF!="","ZZZ9",IF(AND(S18&gt;0,S18&lt;5),#REF!&amp;S18,#REF!&amp;"9"))</f>
        <v>#REF!</v>
      </c>
      <c r="M18" s="197">
        <f t="shared" si="2"/>
        <v>999</v>
      </c>
      <c r="N18" s="190">
        <f t="shared" si="3"/>
        <v>999</v>
      </c>
      <c r="O18" s="185"/>
      <c r="P18" s="188"/>
      <c r="Q18" s="61">
        <f t="shared" si="5"/>
        <v>999</v>
      </c>
      <c r="R18" s="30"/>
      <c r="S18" s="44"/>
    </row>
    <row r="19" spans="1:19" s="2" customFormat="1" ht="18.75" customHeight="1">
      <c r="A19" s="198">
        <v>13</v>
      </c>
      <c r="B19" s="208" t="s">
        <v>122</v>
      </c>
      <c r="C19" s="208" t="s">
        <v>144</v>
      </c>
      <c r="D19" s="28"/>
      <c r="E19" s="29"/>
      <c r="F19" s="60"/>
      <c r="G19" s="60"/>
      <c r="H19" s="28"/>
      <c r="I19" s="28"/>
      <c r="J19" s="30"/>
      <c r="K19" s="195">
        <f t="shared" si="0"/>
        <v>0</v>
      </c>
      <c r="L19" s="190" t="str">
        <f>IF(D16="","ZZZ9",IF(AND(S19&gt;0,S19&lt;5),D16&amp;S19,D16&amp;"9"))</f>
        <v>ZZZ9</v>
      </c>
      <c r="M19" s="197">
        <f t="shared" si="2"/>
        <v>999</v>
      </c>
      <c r="N19" s="190">
        <f t="shared" si="3"/>
        <v>999</v>
      </c>
      <c r="O19" s="185"/>
      <c r="P19" s="188"/>
      <c r="Q19" s="61">
        <f t="shared" si="5"/>
        <v>999</v>
      </c>
      <c r="R19" s="30"/>
      <c r="S19" s="44"/>
    </row>
    <row r="20" spans="1:19" s="2" customFormat="1" ht="18.75" customHeight="1">
      <c r="A20" s="198">
        <v>14</v>
      </c>
      <c r="B20" s="208" t="s">
        <v>145</v>
      </c>
      <c r="C20" s="208" t="s">
        <v>146</v>
      </c>
      <c r="D20" s="28"/>
      <c r="E20" s="29"/>
      <c r="F20" s="60"/>
      <c r="G20" s="60"/>
      <c r="H20" s="28"/>
      <c r="I20" s="28"/>
      <c r="J20" s="30"/>
      <c r="K20" s="195">
        <f t="shared" si="0"/>
        <v>0</v>
      </c>
      <c r="L20" s="190" t="str">
        <f>IF(D17="","ZZZ9",IF(AND(S20&gt;0,S20&lt;5),D17&amp;S20,D17&amp;"9"))</f>
        <v>ZZZ9</v>
      </c>
      <c r="M20" s="197">
        <f t="shared" si="2"/>
        <v>999</v>
      </c>
      <c r="N20" s="190">
        <f t="shared" si="3"/>
        <v>999</v>
      </c>
      <c r="O20" s="185"/>
      <c r="P20" s="188"/>
      <c r="Q20" s="61">
        <f t="shared" si="5"/>
        <v>999</v>
      </c>
      <c r="R20" s="30"/>
      <c r="S20" s="44"/>
    </row>
    <row r="21" spans="1:19" s="2" customFormat="1" ht="18.75" customHeight="1">
      <c r="A21" s="198">
        <v>15</v>
      </c>
      <c r="B21" s="208" t="s">
        <v>147</v>
      </c>
      <c r="C21" s="208" t="s">
        <v>148</v>
      </c>
      <c r="D21" s="28"/>
      <c r="E21" s="29"/>
      <c r="F21" s="60"/>
      <c r="G21" s="60"/>
      <c r="H21" s="28"/>
      <c r="I21" s="28"/>
      <c r="J21" s="30"/>
      <c r="K21" s="195">
        <f t="shared" si="0"/>
        <v>0</v>
      </c>
      <c r="L21" s="190" t="str">
        <f>IF(D18="","ZZZ9",IF(AND(S21&gt;0,S21&lt;5),D18&amp;S21,D18&amp;"9"))</f>
        <v>ZZZ9</v>
      </c>
      <c r="M21" s="197">
        <f t="shared" si="2"/>
        <v>999</v>
      </c>
      <c r="N21" s="190">
        <f t="shared" si="3"/>
        <v>999</v>
      </c>
      <c r="O21" s="185"/>
      <c r="P21" s="188"/>
      <c r="Q21" s="61">
        <f t="shared" si="5"/>
        <v>999</v>
      </c>
      <c r="R21" s="30"/>
      <c r="S21" s="44"/>
    </row>
    <row r="22" spans="1:19" s="2" customFormat="1" ht="18.75" customHeight="1">
      <c r="A22" s="198">
        <v>16</v>
      </c>
      <c r="B22" s="208" t="s">
        <v>149</v>
      </c>
      <c r="C22" s="208" t="s">
        <v>150</v>
      </c>
      <c r="D22" s="28"/>
      <c r="E22" s="29"/>
      <c r="F22" s="60"/>
      <c r="G22" s="60"/>
      <c r="H22" s="28"/>
      <c r="I22" s="28"/>
      <c r="J22" s="30"/>
      <c r="K22" s="195">
        <f t="shared" si="0"/>
        <v>0</v>
      </c>
      <c r="L22" s="190" t="str">
        <f>IF(D19="","ZZZ9",IF(AND(S22&gt;0,S22&lt;5),D19&amp;S22,D19&amp;"9"))</f>
        <v>ZZZ9</v>
      </c>
      <c r="M22" s="197">
        <f t="shared" si="2"/>
        <v>999</v>
      </c>
      <c r="N22" s="190">
        <f t="shared" si="3"/>
        <v>999</v>
      </c>
      <c r="O22" s="185"/>
      <c r="P22" s="188"/>
      <c r="Q22" s="61">
        <f t="shared" si="5"/>
        <v>999</v>
      </c>
      <c r="R22" s="30"/>
      <c r="S22" s="44"/>
    </row>
    <row r="23" spans="1:19" s="2" customFormat="1" ht="18.75" customHeight="1">
      <c r="A23" s="198">
        <v>17</v>
      </c>
      <c r="B23" s="208" t="s">
        <v>151</v>
      </c>
      <c r="C23" s="208" t="s">
        <v>152</v>
      </c>
      <c r="D23" s="28"/>
      <c r="E23" s="29"/>
      <c r="F23" s="60"/>
      <c r="G23" s="60"/>
      <c r="H23" s="28"/>
      <c r="I23" s="28"/>
      <c r="J23" s="30"/>
      <c r="K23" s="195">
        <f t="shared" si="0"/>
        <v>0</v>
      </c>
      <c r="L23" s="190" t="str">
        <f>IF(D20="","ZZZ9",IF(AND(S23&gt;0,S23&lt;5),D20&amp;S23,D20&amp;"9"))</f>
        <v>ZZZ9</v>
      </c>
      <c r="M23" s="197">
        <f t="shared" si="2"/>
        <v>999</v>
      </c>
      <c r="N23" s="190">
        <f t="shared" si="3"/>
        <v>999</v>
      </c>
      <c r="O23" s="185"/>
      <c r="P23" s="188"/>
      <c r="Q23" s="61">
        <f t="shared" si="5"/>
        <v>999</v>
      </c>
      <c r="R23" s="30"/>
      <c r="S23" s="44"/>
    </row>
    <row r="24" spans="1:19" s="2" customFormat="1" ht="18.75" customHeight="1">
      <c r="A24" s="198">
        <v>18</v>
      </c>
      <c r="B24" s="208" t="s">
        <v>153</v>
      </c>
      <c r="C24" s="208" t="s">
        <v>154</v>
      </c>
      <c r="D24" s="28"/>
      <c r="E24" s="29"/>
      <c r="F24" s="60"/>
      <c r="G24" s="60"/>
      <c r="H24" s="28"/>
      <c r="I24" s="28"/>
      <c r="J24" s="30"/>
      <c r="K24" s="195">
        <f t="shared" si="0"/>
        <v>0</v>
      </c>
      <c r="L24" s="190" t="str">
        <f t="shared" si="1"/>
        <v>ZZZ9</v>
      </c>
      <c r="M24" s="197">
        <f t="shared" si="2"/>
        <v>999</v>
      </c>
      <c r="N24" s="190">
        <f t="shared" si="3"/>
        <v>999</v>
      </c>
      <c r="O24" s="185"/>
      <c r="P24" s="188"/>
      <c r="Q24" s="61">
        <f t="shared" si="5"/>
        <v>999</v>
      </c>
      <c r="R24" s="30"/>
      <c r="S24" s="44"/>
    </row>
    <row r="25" spans="1:19" s="2" customFormat="1" ht="18.75" customHeight="1">
      <c r="A25" s="198">
        <v>19</v>
      </c>
      <c r="B25" s="208" t="s">
        <v>155</v>
      </c>
      <c r="C25" s="208" t="s">
        <v>148</v>
      </c>
      <c r="D25" s="28"/>
      <c r="E25" s="29"/>
      <c r="F25" s="60"/>
      <c r="G25" s="60"/>
      <c r="H25" s="28"/>
      <c r="I25" s="28"/>
      <c r="J25" s="30"/>
      <c r="K25" s="195">
        <f t="shared" si="0"/>
        <v>0</v>
      </c>
      <c r="L25" s="190" t="str">
        <f t="shared" si="1"/>
        <v>ZZZ9</v>
      </c>
      <c r="M25" s="197">
        <f t="shared" si="2"/>
        <v>999</v>
      </c>
      <c r="N25" s="190">
        <f t="shared" si="3"/>
        <v>999</v>
      </c>
      <c r="O25" s="185"/>
      <c r="P25" s="188"/>
      <c r="Q25" s="61">
        <f t="shared" si="5"/>
        <v>999</v>
      </c>
      <c r="R25" s="30"/>
      <c r="S25" s="44"/>
    </row>
    <row r="26" spans="1:19" s="2" customFormat="1" ht="18.75" customHeight="1">
      <c r="A26" s="198">
        <v>20</v>
      </c>
      <c r="B26" s="208" t="s">
        <v>156</v>
      </c>
      <c r="C26" s="208" t="s">
        <v>132</v>
      </c>
      <c r="D26" s="28"/>
      <c r="E26" s="29"/>
      <c r="F26" s="60"/>
      <c r="G26" s="60"/>
      <c r="H26" s="28"/>
      <c r="I26" s="28"/>
      <c r="J26" s="30"/>
      <c r="K26" s="195">
        <f t="shared" si="0"/>
        <v>0</v>
      </c>
      <c r="L26" s="190" t="str">
        <f t="shared" si="1"/>
        <v>ZZZ9</v>
      </c>
      <c r="M26" s="197">
        <f t="shared" si="2"/>
        <v>999</v>
      </c>
      <c r="N26" s="190">
        <f t="shared" si="3"/>
        <v>999</v>
      </c>
      <c r="O26" s="185"/>
      <c r="P26" s="188"/>
      <c r="Q26" s="61">
        <f t="shared" si="5"/>
        <v>999</v>
      </c>
      <c r="R26" s="30"/>
      <c r="S26" s="44"/>
    </row>
    <row r="27" spans="1:19" s="2" customFormat="1" ht="18.75" customHeight="1">
      <c r="A27" s="198">
        <v>21</v>
      </c>
      <c r="B27" s="208" t="s">
        <v>157</v>
      </c>
      <c r="C27" s="208" t="s">
        <v>132</v>
      </c>
      <c r="D27" s="28"/>
      <c r="E27" s="29"/>
      <c r="F27" s="60"/>
      <c r="G27" s="60"/>
      <c r="H27" s="28"/>
      <c r="I27" s="28"/>
      <c r="J27" s="30"/>
      <c r="K27" s="195">
        <f t="shared" si="0"/>
        <v>0</v>
      </c>
      <c r="L27" s="190" t="str">
        <f t="shared" si="1"/>
        <v>ZZZ9</v>
      </c>
      <c r="M27" s="197">
        <f t="shared" si="2"/>
        <v>999</v>
      </c>
      <c r="N27" s="190">
        <f t="shared" si="3"/>
        <v>999</v>
      </c>
      <c r="O27" s="185"/>
      <c r="P27" s="188"/>
      <c r="Q27" s="61">
        <f t="shared" si="5"/>
        <v>999</v>
      </c>
      <c r="R27" s="30"/>
      <c r="S27" s="44"/>
    </row>
    <row r="28" spans="1:19" s="2" customFormat="1" ht="18.75" customHeight="1">
      <c r="A28" s="198">
        <v>22</v>
      </c>
      <c r="B28" s="208" t="s">
        <v>164</v>
      </c>
      <c r="C28" s="208" t="s">
        <v>158</v>
      </c>
      <c r="D28" s="28"/>
      <c r="E28" s="29"/>
      <c r="F28" s="60"/>
      <c r="G28" s="60"/>
      <c r="H28" s="28"/>
      <c r="I28" s="28"/>
      <c r="J28" s="30"/>
      <c r="K28" s="195">
        <f t="shared" si="0"/>
        <v>0</v>
      </c>
      <c r="L28" s="190" t="str">
        <f t="shared" si="1"/>
        <v>ZZZ9</v>
      </c>
      <c r="M28" s="197">
        <f t="shared" si="2"/>
        <v>999</v>
      </c>
      <c r="N28" s="190">
        <f t="shared" si="3"/>
        <v>999</v>
      </c>
      <c r="O28" s="185"/>
      <c r="P28" s="188"/>
      <c r="Q28" s="61">
        <f t="shared" si="5"/>
        <v>999</v>
      </c>
      <c r="R28" s="30"/>
      <c r="S28" s="44"/>
    </row>
    <row r="29" spans="1:19" s="2" customFormat="1" ht="18.75" customHeight="1">
      <c r="A29" s="198">
        <v>23</v>
      </c>
      <c r="B29" s="208" t="s">
        <v>159</v>
      </c>
      <c r="C29" s="208" t="s">
        <v>158</v>
      </c>
      <c r="D29" s="28"/>
      <c r="E29" s="29"/>
      <c r="F29" s="60"/>
      <c r="G29" s="60"/>
      <c r="H29" s="28"/>
      <c r="I29" s="28"/>
      <c r="J29" s="30"/>
      <c r="K29" s="195">
        <f t="shared" si="0"/>
        <v>0</v>
      </c>
      <c r="L29" s="190" t="str">
        <f t="shared" si="1"/>
        <v>ZZZ9</v>
      </c>
      <c r="M29" s="197">
        <f t="shared" si="2"/>
        <v>999</v>
      </c>
      <c r="N29" s="190">
        <f t="shared" si="3"/>
        <v>999</v>
      </c>
      <c r="O29" s="185"/>
      <c r="P29" s="188"/>
      <c r="Q29" s="61">
        <f t="shared" si="5"/>
        <v>999</v>
      </c>
      <c r="R29" s="30"/>
      <c r="S29" s="44"/>
    </row>
    <row r="30" spans="1:19" s="2" customFormat="1" ht="18.75" customHeight="1">
      <c r="A30" s="198">
        <v>24</v>
      </c>
      <c r="B30" s="208" t="s">
        <v>121</v>
      </c>
      <c r="C30" s="208" t="s">
        <v>124</v>
      </c>
      <c r="D30" s="28"/>
      <c r="E30" s="29"/>
      <c r="F30" s="60"/>
      <c r="G30" s="60"/>
      <c r="H30" s="28"/>
      <c r="I30" s="28"/>
      <c r="J30" s="30"/>
      <c r="K30" s="195">
        <f t="shared" si="0"/>
        <v>0</v>
      </c>
      <c r="L30" s="190" t="str">
        <f t="shared" si="1"/>
        <v>ZZZ9</v>
      </c>
      <c r="M30" s="197">
        <f t="shared" si="2"/>
        <v>999</v>
      </c>
      <c r="N30" s="190">
        <f t="shared" si="3"/>
        <v>999</v>
      </c>
      <c r="O30" s="185"/>
      <c r="P30" s="188"/>
      <c r="Q30" s="61">
        <f t="shared" si="5"/>
        <v>999</v>
      </c>
      <c r="R30" s="30"/>
      <c r="S30" s="44"/>
    </row>
    <row r="31" spans="1:19" s="2" customFormat="1" ht="18.75" customHeight="1">
      <c r="A31" s="198">
        <v>25</v>
      </c>
      <c r="B31" s="208" t="s">
        <v>160</v>
      </c>
      <c r="C31" s="208" t="s">
        <v>161</v>
      </c>
      <c r="D31" s="28"/>
      <c r="E31" s="29"/>
      <c r="F31" s="60"/>
      <c r="G31" s="60"/>
      <c r="H31" s="28"/>
      <c r="I31" s="28"/>
      <c r="J31" s="30"/>
      <c r="K31" s="195">
        <f t="shared" si="0"/>
        <v>0</v>
      </c>
      <c r="L31" s="190" t="str">
        <f t="shared" si="1"/>
        <v>ZZZ9</v>
      </c>
      <c r="M31" s="197">
        <f t="shared" si="2"/>
        <v>999</v>
      </c>
      <c r="N31" s="190">
        <f t="shared" si="3"/>
        <v>999</v>
      </c>
      <c r="O31" s="185"/>
      <c r="P31" s="188"/>
      <c r="Q31" s="61">
        <f t="shared" si="5"/>
        <v>999</v>
      </c>
      <c r="R31" s="30"/>
      <c r="S31" s="44"/>
    </row>
    <row r="32" spans="1:19" s="2" customFormat="1" ht="18.75" customHeight="1">
      <c r="A32" s="198">
        <v>26</v>
      </c>
      <c r="B32" s="208" t="s">
        <v>162</v>
      </c>
      <c r="C32" s="208" t="s">
        <v>163</v>
      </c>
      <c r="D32" s="28"/>
      <c r="E32" s="29"/>
      <c r="F32" s="60"/>
      <c r="G32" s="60"/>
      <c r="H32" s="28"/>
      <c r="I32" s="28"/>
      <c r="J32" s="30"/>
      <c r="K32" s="195">
        <f t="shared" si="0"/>
        <v>0</v>
      </c>
      <c r="L32" s="190" t="str">
        <f t="shared" si="1"/>
        <v>ZZZ9</v>
      </c>
      <c r="M32" s="197">
        <f t="shared" si="2"/>
        <v>999</v>
      </c>
      <c r="N32" s="190">
        <f t="shared" si="3"/>
        <v>999</v>
      </c>
      <c r="O32" s="185"/>
      <c r="P32" s="188"/>
      <c r="Q32" s="61">
        <f t="shared" si="5"/>
        <v>999</v>
      </c>
      <c r="R32" s="30"/>
      <c r="S32" s="44"/>
    </row>
    <row r="33" spans="1:19" s="2" customFormat="1" ht="18.75" customHeight="1">
      <c r="A33" s="198">
        <v>27</v>
      </c>
      <c r="B33" s="208" t="s">
        <v>164</v>
      </c>
      <c r="C33" s="208" t="s">
        <v>165</v>
      </c>
      <c r="D33" s="28"/>
      <c r="E33" s="29"/>
      <c r="F33" s="60"/>
      <c r="G33" s="60"/>
      <c r="H33" s="28"/>
      <c r="I33" s="28"/>
      <c r="J33" s="30"/>
      <c r="K33" s="195">
        <f t="shared" si="0"/>
        <v>0</v>
      </c>
      <c r="L33" s="190" t="str">
        <f t="shared" si="1"/>
        <v>ZZZ9</v>
      </c>
      <c r="M33" s="197">
        <f t="shared" si="2"/>
        <v>999</v>
      </c>
      <c r="N33" s="190">
        <f t="shared" si="3"/>
        <v>999</v>
      </c>
      <c r="O33" s="185"/>
      <c r="P33" s="188"/>
      <c r="Q33" s="61">
        <f t="shared" si="5"/>
        <v>999</v>
      </c>
      <c r="R33" s="30"/>
      <c r="S33" s="44"/>
    </row>
    <row r="34" spans="1:19" s="2" customFormat="1" ht="18.75" customHeight="1">
      <c r="A34" s="198">
        <v>28</v>
      </c>
      <c r="B34" s="208" t="s">
        <v>166</v>
      </c>
      <c r="C34" s="208" t="s">
        <v>167</v>
      </c>
      <c r="D34" s="28"/>
      <c r="E34" s="29"/>
      <c r="F34" s="60"/>
      <c r="G34" s="60"/>
      <c r="H34" s="28"/>
      <c r="I34" s="28"/>
      <c r="J34" s="30"/>
      <c r="K34" s="195">
        <f t="shared" si="0"/>
        <v>0</v>
      </c>
      <c r="L34" s="190" t="str">
        <f t="shared" si="1"/>
        <v>ZZZ9</v>
      </c>
      <c r="M34" s="197">
        <f t="shared" si="2"/>
        <v>999</v>
      </c>
      <c r="N34" s="190">
        <f t="shared" si="3"/>
        <v>999</v>
      </c>
      <c r="O34" s="185"/>
      <c r="P34" s="188"/>
      <c r="Q34" s="61">
        <f t="shared" si="5"/>
        <v>999</v>
      </c>
      <c r="R34" s="30"/>
      <c r="S34" s="44"/>
    </row>
    <row r="35" spans="1:19" s="2" customFormat="1" ht="18.75" customHeight="1">
      <c r="A35" s="198">
        <v>29</v>
      </c>
      <c r="B35" s="208" t="s">
        <v>168</v>
      </c>
      <c r="C35" s="208" t="s">
        <v>132</v>
      </c>
      <c r="D35" s="28"/>
      <c r="E35" s="29"/>
      <c r="F35" s="60"/>
      <c r="G35" s="60"/>
      <c r="H35" s="28"/>
      <c r="I35" s="28"/>
      <c r="J35" s="30"/>
      <c r="K35" s="195">
        <f t="shared" si="0"/>
        <v>0</v>
      </c>
      <c r="L35" s="190" t="str">
        <f t="shared" si="1"/>
        <v>ZZZ9</v>
      </c>
      <c r="M35" s="197">
        <f t="shared" si="2"/>
        <v>999</v>
      </c>
      <c r="N35" s="190">
        <f t="shared" si="3"/>
        <v>999</v>
      </c>
      <c r="O35" s="185"/>
      <c r="P35" s="188"/>
      <c r="Q35" s="61">
        <f t="shared" si="5"/>
        <v>999</v>
      </c>
      <c r="R35" s="30"/>
      <c r="S35" s="44"/>
    </row>
    <row r="36" spans="1:19" s="2" customFormat="1" ht="18.75" customHeight="1">
      <c r="A36" s="198">
        <v>30</v>
      </c>
      <c r="B36" s="208" t="s">
        <v>142</v>
      </c>
      <c r="C36" s="208" t="s">
        <v>169</v>
      </c>
      <c r="D36" s="28"/>
      <c r="E36" s="29"/>
      <c r="F36" s="60"/>
      <c r="G36" s="60"/>
      <c r="H36" s="28"/>
      <c r="I36" s="28"/>
      <c r="J36" s="30"/>
      <c r="K36" s="195">
        <f t="shared" si="0"/>
        <v>0</v>
      </c>
      <c r="L36" s="190" t="str">
        <f t="shared" si="1"/>
        <v>ZZZ9</v>
      </c>
      <c r="M36" s="197">
        <f t="shared" si="2"/>
        <v>999</v>
      </c>
      <c r="N36" s="190">
        <f t="shared" si="3"/>
        <v>999</v>
      </c>
      <c r="O36" s="185"/>
      <c r="P36" s="188"/>
      <c r="Q36" s="61">
        <f t="shared" si="5"/>
        <v>999</v>
      </c>
      <c r="R36" s="30"/>
      <c r="S36" s="44"/>
    </row>
    <row r="37" spans="1:19" s="2" customFormat="1" ht="18.75" customHeight="1">
      <c r="A37" s="198">
        <v>31</v>
      </c>
      <c r="B37" s="209" t="s">
        <v>170</v>
      </c>
      <c r="C37" s="209" t="s">
        <v>163</v>
      </c>
      <c r="D37" s="28"/>
      <c r="E37" s="29"/>
      <c r="F37" s="60"/>
      <c r="G37" s="60"/>
      <c r="H37" s="28"/>
      <c r="I37" s="28"/>
      <c r="J37" s="30"/>
      <c r="K37" s="195">
        <f t="shared" si="0"/>
        <v>0</v>
      </c>
      <c r="L37" s="190" t="str">
        <f t="shared" si="1"/>
        <v>ZZZ9</v>
      </c>
      <c r="M37" s="197">
        <f t="shared" si="2"/>
        <v>999</v>
      </c>
      <c r="N37" s="190">
        <f t="shared" si="3"/>
        <v>999</v>
      </c>
      <c r="O37" s="185"/>
      <c r="P37" s="188"/>
      <c r="Q37" s="61">
        <f t="shared" si="5"/>
        <v>999</v>
      </c>
      <c r="R37" s="30"/>
      <c r="S37" s="44"/>
    </row>
    <row r="38" spans="1:19" s="2" customFormat="1" ht="18.75" customHeight="1">
      <c r="A38" s="198">
        <v>32</v>
      </c>
      <c r="B38" s="209" t="s">
        <v>171</v>
      </c>
      <c r="C38" s="209" t="s">
        <v>163</v>
      </c>
      <c r="D38" s="28"/>
      <c r="E38" s="29"/>
      <c r="F38" s="60"/>
      <c r="G38" s="60"/>
      <c r="H38" s="28"/>
      <c r="I38" s="28"/>
      <c r="J38" s="30"/>
      <c r="K38" s="195">
        <f t="shared" si="0"/>
        <v>0</v>
      </c>
      <c r="L38" s="190" t="str">
        <f t="shared" si="1"/>
        <v>ZZZ9</v>
      </c>
      <c r="M38" s="197">
        <f t="shared" si="2"/>
        <v>999</v>
      </c>
      <c r="N38" s="190">
        <f t="shared" si="3"/>
        <v>999</v>
      </c>
      <c r="O38" s="185"/>
      <c r="P38" s="188"/>
      <c r="Q38" s="61">
        <f t="shared" si="5"/>
        <v>999</v>
      </c>
      <c r="R38" s="30"/>
      <c r="S38" s="44"/>
    </row>
    <row r="39" spans="1:19" s="2" customFormat="1" ht="18.75" customHeight="1">
      <c r="A39" s="198">
        <v>33</v>
      </c>
      <c r="B39" s="207" t="s">
        <v>172</v>
      </c>
      <c r="C39" s="207" t="s">
        <v>132</v>
      </c>
      <c r="D39" s="28"/>
      <c r="E39" s="29"/>
      <c r="F39" s="60"/>
      <c r="G39" s="60"/>
      <c r="H39" s="28"/>
      <c r="I39" s="28"/>
      <c r="J39" s="30"/>
      <c r="K39" s="195">
        <f t="shared" si="0"/>
        <v>0</v>
      </c>
      <c r="L39" s="190" t="str">
        <f t="shared" si="1"/>
        <v>ZZZ9</v>
      </c>
      <c r="M39" s="197">
        <f t="shared" si="2"/>
        <v>999</v>
      </c>
      <c r="N39" s="190">
        <f t="shared" si="3"/>
        <v>999</v>
      </c>
      <c r="O39" s="185"/>
      <c r="P39" s="188"/>
      <c r="Q39" s="61">
        <f t="shared" si="5"/>
        <v>999</v>
      </c>
      <c r="R39" s="30"/>
      <c r="S39" s="44"/>
    </row>
    <row r="40" spans="1:19" s="2" customFormat="1" ht="18.75" customHeight="1">
      <c r="A40" s="198">
        <v>34</v>
      </c>
      <c r="B40" s="27" t="s">
        <v>188</v>
      </c>
      <c r="C40" s="27" t="s">
        <v>132</v>
      </c>
      <c r="D40" s="28"/>
      <c r="E40" s="29"/>
      <c r="F40" s="60"/>
      <c r="G40" s="60"/>
      <c r="H40" s="28"/>
      <c r="I40" s="28"/>
      <c r="J40" s="30"/>
      <c r="K40" s="195">
        <f t="shared" si="0"/>
        <v>0</v>
      </c>
      <c r="L40" s="190" t="str">
        <f t="shared" si="1"/>
        <v>ZZZ9</v>
      </c>
      <c r="M40" s="197">
        <f t="shared" si="2"/>
        <v>999</v>
      </c>
      <c r="N40" s="190">
        <f t="shared" si="3"/>
        <v>999</v>
      </c>
      <c r="O40" s="185"/>
      <c r="P40" s="188"/>
      <c r="Q40" s="61">
        <f t="shared" si="5"/>
        <v>999</v>
      </c>
      <c r="R40" s="30"/>
      <c r="S40" s="44"/>
    </row>
    <row r="41" spans="1:19" s="2" customFormat="1" ht="18.75" customHeight="1">
      <c r="A41" s="198">
        <v>35</v>
      </c>
      <c r="B41" s="27"/>
      <c r="C41" s="27"/>
      <c r="D41" s="28"/>
      <c r="E41" s="29"/>
      <c r="F41" s="60"/>
      <c r="G41" s="60"/>
      <c r="H41" s="28"/>
      <c r="I41" s="28"/>
      <c r="J41" s="30"/>
      <c r="K41" s="195">
        <f t="shared" si="0"/>
        <v>0</v>
      </c>
      <c r="L41" s="190" t="str">
        <f t="shared" si="1"/>
        <v>ZZZ9</v>
      </c>
      <c r="M41" s="197">
        <f t="shared" si="2"/>
        <v>999</v>
      </c>
      <c r="N41" s="190">
        <f t="shared" si="3"/>
        <v>999</v>
      </c>
      <c r="O41" s="185"/>
      <c r="P41" s="188"/>
      <c r="Q41" s="61">
        <f t="shared" si="5"/>
        <v>999</v>
      </c>
      <c r="R41" s="30"/>
      <c r="S41" s="44"/>
    </row>
    <row r="42" spans="1:19" s="2" customFormat="1" ht="18.75" customHeight="1">
      <c r="A42" s="198">
        <v>36</v>
      </c>
      <c r="B42" s="27"/>
      <c r="C42" s="27"/>
      <c r="D42" s="28"/>
      <c r="E42" s="29"/>
      <c r="F42" s="60"/>
      <c r="G42" s="60"/>
      <c r="H42" s="28"/>
      <c r="I42" s="28"/>
      <c r="J42" s="30"/>
      <c r="K42" s="195">
        <f t="shared" si="0"/>
        <v>0</v>
      </c>
      <c r="L42" s="190" t="str">
        <f t="shared" si="1"/>
        <v>ZZZ9</v>
      </c>
      <c r="M42" s="197">
        <f t="shared" si="2"/>
        <v>999</v>
      </c>
      <c r="N42" s="190">
        <f t="shared" si="3"/>
        <v>999</v>
      </c>
      <c r="O42" s="185"/>
      <c r="P42" s="188"/>
      <c r="Q42" s="61">
        <f t="shared" si="5"/>
        <v>999</v>
      </c>
      <c r="R42" s="30"/>
      <c r="S42" s="44"/>
    </row>
    <row r="43" spans="1:19" s="2" customFormat="1" ht="18.75" customHeight="1">
      <c r="A43" s="198">
        <v>37</v>
      </c>
      <c r="B43" s="27"/>
      <c r="C43" s="27"/>
      <c r="D43" s="28"/>
      <c r="E43" s="29"/>
      <c r="F43" s="60"/>
      <c r="G43" s="60"/>
      <c r="H43" s="28"/>
      <c r="I43" s="28"/>
      <c r="J43" s="30"/>
      <c r="K43" s="195">
        <f t="shared" si="0"/>
        <v>0</v>
      </c>
      <c r="L43" s="190" t="str">
        <f t="shared" si="1"/>
        <v>ZZZ9</v>
      </c>
      <c r="M43" s="197">
        <f t="shared" si="2"/>
        <v>999</v>
      </c>
      <c r="N43" s="190">
        <f t="shared" si="3"/>
        <v>999</v>
      </c>
      <c r="O43" s="185"/>
      <c r="P43" s="188"/>
      <c r="Q43" s="61">
        <f t="shared" si="5"/>
        <v>999</v>
      </c>
      <c r="R43" s="30"/>
      <c r="S43" s="44"/>
    </row>
    <row r="44" spans="1:19" s="2" customFormat="1" ht="18.75" customHeight="1">
      <c r="A44" s="198">
        <v>38</v>
      </c>
      <c r="B44" s="27"/>
      <c r="C44" s="27"/>
      <c r="D44" s="28"/>
      <c r="E44" s="29"/>
      <c r="F44" s="60"/>
      <c r="G44" s="60"/>
      <c r="H44" s="28"/>
      <c r="I44" s="28"/>
      <c r="J44" s="30"/>
      <c r="K44" s="195">
        <f t="shared" si="0"/>
        <v>0</v>
      </c>
      <c r="L44" s="190" t="str">
        <f t="shared" si="1"/>
        <v>ZZZ9</v>
      </c>
      <c r="M44" s="197">
        <f t="shared" si="2"/>
        <v>999</v>
      </c>
      <c r="N44" s="190">
        <f t="shared" si="3"/>
        <v>999</v>
      </c>
      <c r="O44" s="185"/>
      <c r="P44" s="188"/>
      <c r="Q44" s="61">
        <f t="shared" si="5"/>
        <v>999</v>
      </c>
      <c r="R44" s="30"/>
      <c r="S44" s="44"/>
    </row>
    <row r="45" spans="1:19" s="2" customFormat="1" ht="18.75" customHeight="1">
      <c r="A45" s="198">
        <v>39</v>
      </c>
      <c r="B45" s="27"/>
      <c r="C45" s="27"/>
      <c r="D45" s="28"/>
      <c r="E45" s="29"/>
      <c r="F45" s="60"/>
      <c r="G45" s="60"/>
      <c r="H45" s="28"/>
      <c r="I45" s="28"/>
      <c r="J45" s="30"/>
      <c r="K45" s="195">
        <f t="shared" si="0"/>
        <v>0</v>
      </c>
      <c r="L45" s="190" t="str">
        <f t="shared" si="1"/>
        <v>ZZZ9</v>
      </c>
      <c r="M45" s="197">
        <f t="shared" si="2"/>
        <v>999</v>
      </c>
      <c r="N45" s="190">
        <f t="shared" si="3"/>
        <v>999</v>
      </c>
      <c r="O45" s="185"/>
      <c r="P45" s="188"/>
      <c r="Q45" s="61">
        <f t="shared" si="5"/>
        <v>999</v>
      </c>
      <c r="R45" s="30"/>
      <c r="S45" s="44"/>
    </row>
    <row r="46" spans="1:19" s="2" customFormat="1" ht="18.75" customHeight="1">
      <c r="A46" s="198">
        <v>40</v>
      </c>
      <c r="B46" s="27"/>
      <c r="C46" s="27"/>
      <c r="D46" s="28"/>
      <c r="E46" s="29"/>
      <c r="F46" s="60"/>
      <c r="G46" s="60"/>
      <c r="H46" s="28"/>
      <c r="I46" s="28"/>
      <c r="J46" s="30"/>
      <c r="K46" s="195">
        <f t="shared" si="0"/>
        <v>0</v>
      </c>
      <c r="L46" s="190" t="str">
        <f t="shared" si="1"/>
        <v>ZZZ9</v>
      </c>
      <c r="M46" s="197">
        <f t="shared" si="2"/>
        <v>999</v>
      </c>
      <c r="N46" s="190">
        <f t="shared" si="3"/>
        <v>999</v>
      </c>
      <c r="O46" s="185"/>
      <c r="P46" s="188"/>
      <c r="Q46" s="61">
        <f t="shared" si="5"/>
        <v>999</v>
      </c>
      <c r="R46" s="30"/>
      <c r="S46" s="44"/>
    </row>
    <row r="47" spans="1:19" s="2" customFormat="1" ht="18.75" customHeight="1">
      <c r="A47" s="198">
        <v>41</v>
      </c>
      <c r="B47" s="27"/>
      <c r="C47" s="27"/>
      <c r="D47" s="28"/>
      <c r="E47" s="29"/>
      <c r="F47" s="60"/>
      <c r="G47" s="60"/>
      <c r="H47" s="28"/>
      <c r="I47" s="28"/>
      <c r="J47" s="30"/>
      <c r="K47" s="195">
        <f t="shared" si="0"/>
        <v>0</v>
      </c>
      <c r="L47" s="190" t="str">
        <f t="shared" si="1"/>
        <v>ZZZ9</v>
      </c>
      <c r="M47" s="197">
        <f t="shared" si="2"/>
        <v>999</v>
      </c>
      <c r="N47" s="190">
        <f t="shared" si="3"/>
        <v>999</v>
      </c>
      <c r="O47" s="185"/>
      <c r="P47" s="188"/>
      <c r="Q47" s="61">
        <f t="shared" si="5"/>
        <v>999</v>
      </c>
      <c r="R47" s="30"/>
      <c r="S47" s="44"/>
    </row>
    <row r="48" spans="1:19" s="2" customFormat="1" ht="18.75" customHeight="1">
      <c r="A48" s="198">
        <v>42</v>
      </c>
      <c r="B48" s="27"/>
      <c r="C48" s="27"/>
      <c r="D48" s="28"/>
      <c r="E48" s="29"/>
      <c r="F48" s="60"/>
      <c r="G48" s="60"/>
      <c r="H48" s="28"/>
      <c r="I48" s="28"/>
      <c r="J48" s="30"/>
      <c r="K48" s="195">
        <f t="shared" si="0"/>
        <v>0</v>
      </c>
      <c r="L48" s="190" t="str">
        <f t="shared" si="1"/>
        <v>ZZZ9</v>
      </c>
      <c r="M48" s="197">
        <f t="shared" si="2"/>
        <v>999</v>
      </c>
      <c r="N48" s="190">
        <f t="shared" si="3"/>
        <v>999</v>
      </c>
      <c r="O48" s="185"/>
      <c r="P48" s="188"/>
      <c r="Q48" s="61">
        <f t="shared" si="5"/>
        <v>999</v>
      </c>
      <c r="R48" s="30"/>
      <c r="S48" s="44"/>
    </row>
    <row r="49" spans="1:19" s="2" customFormat="1" ht="18.75" customHeight="1">
      <c r="A49" s="198">
        <v>43</v>
      </c>
      <c r="B49" s="27"/>
      <c r="C49" s="27"/>
      <c r="D49" s="28"/>
      <c r="E49" s="29"/>
      <c r="F49" s="60"/>
      <c r="G49" s="60"/>
      <c r="H49" s="28"/>
      <c r="I49" s="28"/>
      <c r="J49" s="30"/>
      <c r="K49" s="195">
        <f t="shared" si="0"/>
        <v>0</v>
      </c>
      <c r="L49" s="190" t="str">
        <f t="shared" si="1"/>
        <v>ZZZ9</v>
      </c>
      <c r="M49" s="197">
        <f t="shared" si="2"/>
        <v>999</v>
      </c>
      <c r="N49" s="190">
        <f t="shared" si="3"/>
        <v>999</v>
      </c>
      <c r="O49" s="185"/>
      <c r="P49" s="188"/>
      <c r="Q49" s="61">
        <f t="shared" si="5"/>
        <v>999</v>
      </c>
      <c r="R49" s="30"/>
      <c r="S49" s="44"/>
    </row>
    <row r="50" spans="1:19" s="2" customFormat="1" ht="18.75" customHeight="1">
      <c r="A50" s="198">
        <v>44</v>
      </c>
      <c r="B50" s="27"/>
      <c r="C50" s="27"/>
      <c r="D50" s="28"/>
      <c r="E50" s="29"/>
      <c r="F50" s="60"/>
      <c r="G50" s="60"/>
      <c r="H50" s="28"/>
      <c r="I50" s="28"/>
      <c r="J50" s="30"/>
      <c r="K50" s="195">
        <f t="shared" si="0"/>
        <v>0</v>
      </c>
      <c r="L50" s="190" t="str">
        <f t="shared" si="1"/>
        <v>ZZZ9</v>
      </c>
      <c r="M50" s="197">
        <f t="shared" si="2"/>
        <v>999</v>
      </c>
      <c r="N50" s="190">
        <f t="shared" si="3"/>
        <v>999</v>
      </c>
      <c r="O50" s="185"/>
      <c r="P50" s="188"/>
      <c r="Q50" s="61">
        <f t="shared" si="5"/>
        <v>999</v>
      </c>
      <c r="R50" s="30"/>
      <c r="S50" s="44"/>
    </row>
    <row r="51" spans="1:19" s="2" customFormat="1" ht="18.75" customHeight="1">
      <c r="A51" s="198">
        <v>45</v>
      </c>
      <c r="B51" s="27"/>
      <c r="C51" s="27"/>
      <c r="D51" s="28"/>
      <c r="E51" s="29"/>
      <c r="F51" s="60"/>
      <c r="G51" s="60"/>
      <c r="H51" s="28"/>
      <c r="I51" s="28"/>
      <c r="J51" s="30"/>
      <c r="K51" s="195">
        <f t="shared" si="0"/>
        <v>0</v>
      </c>
      <c r="L51" s="190" t="str">
        <f t="shared" si="1"/>
        <v>ZZZ9</v>
      </c>
      <c r="M51" s="197">
        <f t="shared" si="2"/>
        <v>999</v>
      </c>
      <c r="N51" s="190">
        <f t="shared" si="3"/>
        <v>999</v>
      </c>
      <c r="O51" s="185"/>
      <c r="P51" s="188"/>
      <c r="Q51" s="61">
        <f t="shared" si="5"/>
        <v>999</v>
      </c>
      <c r="R51" s="30"/>
      <c r="S51" s="44"/>
    </row>
    <row r="52" spans="1:19" s="2" customFormat="1" ht="18.75" customHeight="1">
      <c r="A52" s="198">
        <v>46</v>
      </c>
      <c r="B52" s="27"/>
      <c r="C52" s="27"/>
      <c r="D52" s="28"/>
      <c r="E52" s="29"/>
      <c r="F52" s="60"/>
      <c r="G52" s="60"/>
      <c r="H52" s="28"/>
      <c r="I52" s="28"/>
      <c r="J52" s="30"/>
      <c r="K52" s="195">
        <f t="shared" si="0"/>
        <v>0</v>
      </c>
      <c r="L52" s="190" t="str">
        <f t="shared" si="1"/>
        <v>ZZZ9</v>
      </c>
      <c r="M52" s="197">
        <f t="shared" si="2"/>
        <v>999</v>
      </c>
      <c r="N52" s="190">
        <f t="shared" si="3"/>
        <v>999</v>
      </c>
      <c r="O52" s="185"/>
      <c r="P52" s="188"/>
      <c r="Q52" s="61">
        <f t="shared" si="5"/>
        <v>999</v>
      </c>
      <c r="R52" s="30"/>
      <c r="S52" s="44"/>
    </row>
    <row r="53" spans="1:19" s="2" customFormat="1" ht="18.75" customHeight="1">
      <c r="A53" s="198">
        <v>47</v>
      </c>
      <c r="B53" s="27"/>
      <c r="C53" s="27"/>
      <c r="D53" s="28"/>
      <c r="E53" s="29"/>
      <c r="F53" s="60"/>
      <c r="G53" s="60"/>
      <c r="H53" s="28"/>
      <c r="I53" s="28"/>
      <c r="J53" s="30"/>
      <c r="K53" s="195">
        <f t="shared" si="0"/>
        <v>0</v>
      </c>
      <c r="L53" s="190" t="str">
        <f t="shared" si="1"/>
        <v>ZZZ9</v>
      </c>
      <c r="M53" s="197">
        <f t="shared" si="2"/>
        <v>999</v>
      </c>
      <c r="N53" s="190">
        <f t="shared" si="3"/>
        <v>999</v>
      </c>
      <c r="O53" s="185"/>
      <c r="P53" s="188"/>
      <c r="Q53" s="61">
        <f t="shared" si="5"/>
        <v>999</v>
      </c>
      <c r="R53" s="30"/>
      <c r="S53" s="44"/>
    </row>
    <row r="54" spans="1:19" s="2" customFormat="1" ht="18.75" customHeight="1">
      <c r="A54" s="198">
        <v>48</v>
      </c>
      <c r="B54" s="27"/>
      <c r="C54" s="27"/>
      <c r="D54" s="28"/>
      <c r="E54" s="29"/>
      <c r="F54" s="60"/>
      <c r="G54" s="60"/>
      <c r="H54" s="28"/>
      <c r="I54" s="28"/>
      <c r="J54" s="30"/>
      <c r="K54" s="195">
        <f t="shared" si="0"/>
        <v>0</v>
      </c>
      <c r="L54" s="190" t="str">
        <f t="shared" si="1"/>
        <v>ZZZ9</v>
      </c>
      <c r="M54" s="197">
        <f t="shared" si="2"/>
        <v>999</v>
      </c>
      <c r="N54" s="190">
        <f t="shared" si="3"/>
        <v>999</v>
      </c>
      <c r="O54" s="185"/>
      <c r="P54" s="188"/>
      <c r="Q54" s="61">
        <f t="shared" si="5"/>
        <v>999</v>
      </c>
      <c r="R54" s="30"/>
      <c r="S54" s="44"/>
    </row>
    <row r="55" spans="1:19" s="2" customFormat="1" ht="18.75" customHeight="1">
      <c r="A55" s="198">
        <v>49</v>
      </c>
      <c r="B55" s="27"/>
      <c r="C55" s="27"/>
      <c r="D55" s="28"/>
      <c r="E55" s="29"/>
      <c r="F55" s="60"/>
      <c r="G55" s="60"/>
      <c r="H55" s="28"/>
      <c r="I55" s="28"/>
      <c r="J55" s="30"/>
      <c r="K55" s="195">
        <f t="shared" si="0"/>
        <v>0</v>
      </c>
      <c r="L55" s="190" t="str">
        <f t="shared" si="1"/>
        <v>ZZZ9</v>
      </c>
      <c r="M55" s="197">
        <f t="shared" si="2"/>
        <v>999</v>
      </c>
      <c r="N55" s="190">
        <f t="shared" si="3"/>
        <v>999</v>
      </c>
      <c r="O55" s="185"/>
      <c r="P55" s="188"/>
      <c r="Q55" s="61">
        <f t="shared" si="5"/>
        <v>999</v>
      </c>
      <c r="R55" s="30"/>
      <c r="S55" s="44"/>
    </row>
    <row r="56" spans="1:19" s="2" customFormat="1" ht="18.75" customHeight="1">
      <c r="A56" s="198">
        <v>50</v>
      </c>
      <c r="B56" s="27"/>
      <c r="C56" s="27"/>
      <c r="D56" s="28"/>
      <c r="E56" s="29"/>
      <c r="F56" s="60"/>
      <c r="G56" s="60"/>
      <c r="H56" s="28"/>
      <c r="I56" s="28"/>
      <c r="J56" s="30"/>
      <c r="K56" s="195">
        <f t="shared" si="0"/>
        <v>0</v>
      </c>
      <c r="L56" s="190" t="str">
        <f t="shared" si="1"/>
        <v>ZZZ9</v>
      </c>
      <c r="M56" s="197">
        <f t="shared" si="2"/>
        <v>999</v>
      </c>
      <c r="N56" s="190">
        <f t="shared" si="3"/>
        <v>999</v>
      </c>
      <c r="O56" s="185"/>
      <c r="P56" s="188"/>
      <c r="Q56" s="61">
        <f t="shared" si="5"/>
        <v>999</v>
      </c>
      <c r="R56" s="30"/>
      <c r="S56" s="44"/>
    </row>
    <row r="57" spans="1:19" s="2" customFormat="1" ht="18.75" customHeight="1">
      <c r="A57" s="198">
        <v>51</v>
      </c>
      <c r="B57" s="27"/>
      <c r="C57" s="27"/>
      <c r="D57" s="28"/>
      <c r="E57" s="29"/>
      <c r="F57" s="60"/>
      <c r="G57" s="60"/>
      <c r="H57" s="28"/>
      <c r="I57" s="28"/>
      <c r="J57" s="30"/>
      <c r="K57" s="195">
        <f t="shared" si="0"/>
        <v>0</v>
      </c>
      <c r="L57" s="190" t="str">
        <f t="shared" si="1"/>
        <v>ZZZ9</v>
      </c>
      <c r="M57" s="197">
        <f t="shared" si="2"/>
        <v>999</v>
      </c>
      <c r="N57" s="190">
        <f t="shared" si="3"/>
        <v>999</v>
      </c>
      <c r="O57" s="185"/>
      <c r="P57" s="188"/>
      <c r="Q57" s="61">
        <f t="shared" si="5"/>
        <v>999</v>
      </c>
      <c r="R57" s="30"/>
      <c r="S57" s="44"/>
    </row>
    <row r="58" spans="1:19" s="2" customFormat="1" ht="18.75" customHeight="1">
      <c r="A58" s="198">
        <v>52</v>
      </c>
      <c r="B58" s="27"/>
      <c r="C58" s="27"/>
      <c r="D58" s="28"/>
      <c r="E58" s="29"/>
      <c r="F58" s="60"/>
      <c r="G58" s="60"/>
      <c r="H58" s="28"/>
      <c r="I58" s="28"/>
      <c r="J58" s="30"/>
      <c r="K58" s="195">
        <f t="shared" si="0"/>
        <v>0</v>
      </c>
      <c r="L58" s="190" t="str">
        <f t="shared" si="1"/>
        <v>ZZZ9</v>
      </c>
      <c r="M58" s="197">
        <f t="shared" si="2"/>
        <v>999</v>
      </c>
      <c r="N58" s="190">
        <f t="shared" si="3"/>
        <v>999</v>
      </c>
      <c r="O58" s="185"/>
      <c r="P58" s="188"/>
      <c r="Q58" s="61">
        <f t="shared" si="5"/>
        <v>999</v>
      </c>
      <c r="R58" s="30"/>
      <c r="S58" s="44"/>
    </row>
    <row r="59" spans="1:19" s="2" customFormat="1" ht="18.75" customHeight="1">
      <c r="A59" s="198">
        <v>53</v>
      </c>
      <c r="B59" s="27"/>
      <c r="C59" s="27"/>
      <c r="D59" s="28"/>
      <c r="E59" s="29"/>
      <c r="F59" s="60"/>
      <c r="G59" s="60"/>
      <c r="H59" s="28"/>
      <c r="I59" s="28"/>
      <c r="J59" s="30"/>
      <c r="K59" s="195">
        <f t="shared" si="0"/>
        <v>0</v>
      </c>
      <c r="L59" s="190" t="str">
        <f t="shared" si="1"/>
        <v>ZZZ9</v>
      </c>
      <c r="M59" s="197">
        <f t="shared" si="2"/>
        <v>999</v>
      </c>
      <c r="N59" s="190">
        <f t="shared" si="3"/>
        <v>999</v>
      </c>
      <c r="O59" s="185"/>
      <c r="P59" s="188"/>
      <c r="Q59" s="61">
        <f t="shared" si="5"/>
        <v>999</v>
      </c>
      <c r="R59" s="30"/>
      <c r="S59" s="44"/>
    </row>
    <row r="60" spans="1:19" s="2" customFormat="1" ht="18.75" customHeight="1">
      <c r="A60" s="198">
        <v>54</v>
      </c>
      <c r="B60" s="27"/>
      <c r="C60" s="27"/>
      <c r="D60" s="28"/>
      <c r="E60" s="29"/>
      <c r="F60" s="60"/>
      <c r="G60" s="60"/>
      <c r="H60" s="28"/>
      <c r="I60" s="28"/>
      <c r="J60" s="30"/>
      <c r="K60" s="195">
        <f t="shared" si="0"/>
        <v>0</v>
      </c>
      <c r="L60" s="190" t="str">
        <f t="shared" si="1"/>
        <v>ZZZ9</v>
      </c>
      <c r="M60" s="197">
        <f t="shared" si="2"/>
        <v>999</v>
      </c>
      <c r="N60" s="190">
        <f t="shared" si="3"/>
        <v>999</v>
      </c>
      <c r="O60" s="185"/>
      <c r="P60" s="188"/>
      <c r="Q60" s="61">
        <f t="shared" si="5"/>
        <v>999</v>
      </c>
      <c r="R60" s="30"/>
      <c r="S60" s="44"/>
    </row>
    <row r="61" spans="1:19" s="2" customFormat="1" ht="18.75" customHeight="1">
      <c r="A61" s="198">
        <v>55</v>
      </c>
      <c r="B61" s="27"/>
      <c r="C61" s="27"/>
      <c r="D61" s="28"/>
      <c r="E61" s="29"/>
      <c r="F61" s="60"/>
      <c r="G61" s="60"/>
      <c r="H61" s="28"/>
      <c r="I61" s="28"/>
      <c r="J61" s="30"/>
      <c r="K61" s="195">
        <f t="shared" si="0"/>
        <v>0</v>
      </c>
      <c r="L61" s="190" t="str">
        <f t="shared" si="1"/>
        <v>ZZZ9</v>
      </c>
      <c r="M61" s="197">
        <f t="shared" si="2"/>
        <v>999</v>
      </c>
      <c r="N61" s="190">
        <f t="shared" si="3"/>
        <v>999</v>
      </c>
      <c r="O61" s="185"/>
      <c r="P61" s="188"/>
      <c r="Q61" s="61">
        <f t="shared" si="5"/>
        <v>999</v>
      </c>
      <c r="R61" s="30"/>
      <c r="S61" s="44"/>
    </row>
    <row r="62" spans="1:19" s="2" customFormat="1" ht="18.75" customHeight="1">
      <c r="A62" s="198">
        <v>56</v>
      </c>
      <c r="B62" s="27"/>
      <c r="C62" s="27"/>
      <c r="D62" s="28"/>
      <c r="E62" s="29"/>
      <c r="F62" s="60"/>
      <c r="G62" s="60"/>
      <c r="H62" s="28"/>
      <c r="I62" s="28"/>
      <c r="J62" s="30"/>
      <c r="K62" s="195">
        <f t="shared" si="0"/>
        <v>0</v>
      </c>
      <c r="L62" s="190" t="str">
        <f t="shared" si="1"/>
        <v>ZZZ9</v>
      </c>
      <c r="M62" s="197">
        <f t="shared" si="2"/>
        <v>999</v>
      </c>
      <c r="N62" s="190">
        <f t="shared" si="3"/>
        <v>999</v>
      </c>
      <c r="O62" s="185"/>
      <c r="P62" s="188"/>
      <c r="Q62" s="61">
        <f t="shared" si="5"/>
        <v>999</v>
      </c>
      <c r="R62" s="30"/>
      <c r="S62" s="44"/>
    </row>
    <row r="63" spans="1:19" s="2" customFormat="1" ht="18.75" customHeight="1">
      <c r="A63" s="198">
        <v>57</v>
      </c>
      <c r="B63" s="27"/>
      <c r="C63" s="27"/>
      <c r="D63" s="28"/>
      <c r="E63" s="29"/>
      <c r="F63" s="60"/>
      <c r="G63" s="60"/>
      <c r="H63" s="28"/>
      <c r="I63" s="28"/>
      <c r="J63" s="30"/>
      <c r="K63" s="195">
        <f t="shared" si="0"/>
        <v>0</v>
      </c>
      <c r="L63" s="190" t="str">
        <f t="shared" si="1"/>
        <v>ZZZ9</v>
      </c>
      <c r="M63" s="197">
        <f t="shared" si="2"/>
        <v>999</v>
      </c>
      <c r="N63" s="190">
        <f t="shared" si="3"/>
        <v>999</v>
      </c>
      <c r="O63" s="185"/>
      <c r="P63" s="188"/>
      <c r="Q63" s="61">
        <f t="shared" si="5"/>
        <v>999</v>
      </c>
      <c r="R63" s="30"/>
      <c r="S63" s="44"/>
    </row>
    <row r="64" spans="1:19" s="2" customFormat="1" ht="18.75" customHeight="1">
      <c r="A64" s="198">
        <v>58</v>
      </c>
      <c r="B64" s="27"/>
      <c r="C64" s="27"/>
      <c r="D64" s="28"/>
      <c r="E64" s="29"/>
      <c r="F64" s="60"/>
      <c r="G64" s="60"/>
      <c r="H64" s="28"/>
      <c r="I64" s="28"/>
      <c r="J64" s="30"/>
      <c r="K64" s="195">
        <f t="shared" si="0"/>
        <v>0</v>
      </c>
      <c r="L64" s="190" t="str">
        <f t="shared" si="1"/>
        <v>ZZZ9</v>
      </c>
      <c r="M64" s="197">
        <f t="shared" si="2"/>
        <v>999</v>
      </c>
      <c r="N64" s="190">
        <f t="shared" si="3"/>
        <v>999</v>
      </c>
      <c r="O64" s="185"/>
      <c r="P64" s="188"/>
      <c r="Q64" s="61">
        <f t="shared" si="5"/>
        <v>999</v>
      </c>
      <c r="R64" s="30"/>
      <c r="S64" s="44"/>
    </row>
    <row r="65" spans="1:19" s="2" customFormat="1" ht="18.75" customHeight="1">
      <c r="A65" s="198">
        <v>59</v>
      </c>
      <c r="B65" s="27"/>
      <c r="C65" s="27"/>
      <c r="D65" s="28"/>
      <c r="E65" s="29"/>
      <c r="F65" s="60"/>
      <c r="G65" s="60"/>
      <c r="H65" s="28"/>
      <c r="I65" s="28"/>
      <c r="J65" s="30"/>
      <c r="K65" s="195">
        <f t="shared" si="0"/>
        <v>0</v>
      </c>
      <c r="L65" s="190" t="str">
        <f t="shared" si="1"/>
        <v>ZZZ9</v>
      </c>
      <c r="M65" s="197">
        <f t="shared" si="2"/>
        <v>999</v>
      </c>
      <c r="N65" s="190">
        <f t="shared" si="3"/>
        <v>999</v>
      </c>
      <c r="O65" s="185"/>
      <c r="P65" s="188"/>
      <c r="Q65" s="61">
        <f t="shared" si="5"/>
        <v>999</v>
      </c>
      <c r="R65" s="30"/>
      <c r="S65" s="44"/>
    </row>
    <row r="66" spans="1:19" s="2" customFormat="1" ht="18.75" customHeight="1">
      <c r="A66" s="198">
        <v>60</v>
      </c>
      <c r="B66" s="27"/>
      <c r="C66" s="27"/>
      <c r="D66" s="28"/>
      <c r="E66" s="29"/>
      <c r="F66" s="60"/>
      <c r="G66" s="60"/>
      <c r="H66" s="28"/>
      <c r="I66" s="28"/>
      <c r="J66" s="30"/>
      <c r="K66" s="195">
        <f t="shared" si="0"/>
        <v>0</v>
      </c>
      <c r="L66" s="190" t="str">
        <f t="shared" si="1"/>
        <v>ZZZ9</v>
      </c>
      <c r="M66" s="197">
        <f t="shared" si="2"/>
        <v>999</v>
      </c>
      <c r="N66" s="190">
        <f t="shared" si="3"/>
        <v>999</v>
      </c>
      <c r="O66" s="185"/>
      <c r="P66" s="188"/>
      <c r="Q66" s="61">
        <f t="shared" si="5"/>
        <v>999</v>
      </c>
      <c r="R66" s="30"/>
      <c r="S66" s="44"/>
    </row>
    <row r="67" spans="1:19" s="2" customFormat="1" ht="18.75" customHeight="1">
      <c r="A67" s="198">
        <v>61</v>
      </c>
      <c r="B67" s="27"/>
      <c r="C67" s="27"/>
      <c r="D67" s="28"/>
      <c r="E67" s="29"/>
      <c r="F67" s="60"/>
      <c r="G67" s="60"/>
      <c r="H67" s="28"/>
      <c r="I67" s="28"/>
      <c r="J67" s="30"/>
      <c r="K67" s="195">
        <f t="shared" si="0"/>
        <v>0</v>
      </c>
      <c r="L67" s="190" t="str">
        <f t="shared" si="1"/>
        <v>ZZZ9</v>
      </c>
      <c r="M67" s="197">
        <f t="shared" si="2"/>
        <v>999</v>
      </c>
      <c r="N67" s="190">
        <f t="shared" si="3"/>
        <v>999</v>
      </c>
      <c r="O67" s="185"/>
      <c r="P67" s="188"/>
      <c r="Q67" s="61">
        <f t="shared" si="5"/>
        <v>999</v>
      </c>
      <c r="R67" s="30"/>
      <c r="S67" s="44"/>
    </row>
    <row r="68" spans="1:19" s="2" customFormat="1" ht="18.75" customHeight="1">
      <c r="A68" s="198">
        <v>62</v>
      </c>
      <c r="B68" s="27"/>
      <c r="C68" s="27"/>
      <c r="D68" s="28"/>
      <c r="E68" s="29"/>
      <c r="F68" s="60"/>
      <c r="G68" s="60"/>
      <c r="H68" s="28"/>
      <c r="I68" s="28"/>
      <c r="J68" s="30"/>
      <c r="K68" s="195">
        <f t="shared" si="0"/>
        <v>0</v>
      </c>
      <c r="L68" s="190" t="str">
        <f t="shared" si="1"/>
        <v>ZZZ9</v>
      </c>
      <c r="M68" s="197">
        <f t="shared" si="2"/>
        <v>999</v>
      </c>
      <c r="N68" s="190">
        <f t="shared" si="3"/>
        <v>999</v>
      </c>
      <c r="O68" s="185"/>
      <c r="P68" s="188"/>
      <c r="Q68" s="61">
        <f t="shared" si="5"/>
        <v>999</v>
      </c>
      <c r="R68" s="30"/>
      <c r="S68" s="44"/>
    </row>
    <row r="69" spans="1:19" s="2" customFormat="1" ht="18.75" customHeight="1">
      <c r="A69" s="198">
        <v>63</v>
      </c>
      <c r="B69" s="27"/>
      <c r="C69" s="27"/>
      <c r="D69" s="28"/>
      <c r="E69" s="29"/>
      <c r="F69" s="60"/>
      <c r="G69" s="60"/>
      <c r="H69" s="28"/>
      <c r="I69" s="28"/>
      <c r="J69" s="30"/>
      <c r="K69" s="195">
        <f t="shared" si="0"/>
        <v>0</v>
      </c>
      <c r="L69" s="190" t="str">
        <f t="shared" si="1"/>
        <v>ZZZ9</v>
      </c>
      <c r="M69" s="197">
        <f t="shared" si="2"/>
        <v>999</v>
      </c>
      <c r="N69" s="190">
        <f t="shared" si="3"/>
        <v>999</v>
      </c>
      <c r="O69" s="185"/>
      <c r="P69" s="188"/>
      <c r="Q69" s="61">
        <f t="shared" si="5"/>
        <v>999</v>
      </c>
      <c r="R69" s="30"/>
      <c r="S69" s="44"/>
    </row>
    <row r="70" spans="1:19" s="2" customFormat="1" ht="18.75" customHeight="1">
      <c r="A70" s="198">
        <v>64</v>
      </c>
      <c r="B70" s="27"/>
      <c r="C70" s="27"/>
      <c r="D70" s="28"/>
      <c r="E70" s="29"/>
      <c r="F70" s="60"/>
      <c r="G70" s="60"/>
      <c r="H70" s="28"/>
      <c r="I70" s="28"/>
      <c r="J70" s="30"/>
      <c r="K70" s="195">
        <f t="shared" si="0"/>
        <v>0</v>
      </c>
      <c r="L70" s="190" t="str">
        <f t="shared" si="1"/>
        <v>ZZZ9</v>
      </c>
      <c r="M70" s="197">
        <f t="shared" si="2"/>
        <v>999</v>
      </c>
      <c r="N70" s="190">
        <f t="shared" si="3"/>
        <v>999</v>
      </c>
      <c r="O70" s="185"/>
      <c r="P70" s="188"/>
      <c r="Q70" s="61">
        <f t="shared" si="5"/>
        <v>999</v>
      </c>
      <c r="R70" s="30"/>
      <c r="S70" s="44"/>
    </row>
    <row r="71" spans="1:19" s="2" customFormat="1" ht="18.75" customHeight="1">
      <c r="A71" s="198">
        <v>65</v>
      </c>
      <c r="B71" s="27"/>
      <c r="C71" s="27"/>
      <c r="D71" s="28"/>
      <c r="E71" s="29"/>
      <c r="F71" s="60"/>
      <c r="G71" s="60"/>
      <c r="H71" s="28"/>
      <c r="I71" s="28"/>
      <c r="J71" s="30"/>
      <c r="K71" s="195">
        <f t="shared" si="0"/>
        <v>0</v>
      </c>
      <c r="L71" s="190" t="str">
        <f t="shared" si="1"/>
        <v>ZZZ9</v>
      </c>
      <c r="M71" s="197">
        <f t="shared" si="2"/>
        <v>999</v>
      </c>
      <c r="N71" s="190">
        <f t="shared" si="3"/>
        <v>999</v>
      </c>
      <c r="O71" s="185"/>
      <c r="P71" s="188"/>
      <c r="Q71" s="61">
        <f t="shared" si="5"/>
        <v>999</v>
      </c>
      <c r="R71" s="30"/>
      <c r="S71" s="44"/>
    </row>
    <row r="72" spans="1:19" s="2" customFormat="1" ht="18.75" customHeight="1">
      <c r="A72" s="198">
        <v>66</v>
      </c>
      <c r="B72" s="27"/>
      <c r="C72" s="27"/>
      <c r="D72" s="28"/>
      <c r="E72" s="29"/>
      <c r="F72" s="60"/>
      <c r="G72" s="60"/>
      <c r="H72" s="28"/>
      <c r="I72" s="28"/>
      <c r="J72" s="30"/>
      <c r="K72" s="195">
        <f aca="true" t="shared" si="6" ref="K72:K134">IF(AND(R72="",S72&gt;0,S72&lt;5),L72,)</f>
        <v>0</v>
      </c>
      <c r="L72" s="190" t="str">
        <f aca="true" t="shared" si="7" ref="L72:L134">IF(D72="","ZZZ9",IF(AND(S72&gt;0,S72&lt;5),D72&amp;S72,D72&amp;"9"))</f>
        <v>ZZZ9</v>
      </c>
      <c r="M72" s="197">
        <f aca="true" t="shared" si="8" ref="M72:M134">IF(R72="",999,R72)</f>
        <v>999</v>
      </c>
      <c r="N72" s="190">
        <f aca="true" t="shared" si="9" ref="N72:N134">IF(Q72=999,999,1)</f>
        <v>999</v>
      </c>
      <c r="O72" s="185"/>
      <c r="P72" s="188"/>
      <c r="Q72" s="61">
        <f t="shared" si="5"/>
        <v>999</v>
      </c>
      <c r="R72" s="30"/>
      <c r="S72" s="44"/>
    </row>
    <row r="73" spans="1:19" s="2" customFormat="1" ht="18.75" customHeight="1">
      <c r="A73" s="198">
        <v>67</v>
      </c>
      <c r="B73" s="27"/>
      <c r="C73" s="27"/>
      <c r="D73" s="28"/>
      <c r="E73" s="29"/>
      <c r="F73" s="60"/>
      <c r="G73" s="60"/>
      <c r="H73" s="28"/>
      <c r="I73" s="28"/>
      <c r="J73" s="30"/>
      <c r="K73" s="195">
        <f t="shared" si="6"/>
        <v>0</v>
      </c>
      <c r="L73" s="190" t="str">
        <f t="shared" si="7"/>
        <v>ZZZ9</v>
      </c>
      <c r="M73" s="197">
        <f t="shared" si="8"/>
        <v>999</v>
      </c>
      <c r="N73" s="190">
        <f t="shared" si="9"/>
        <v>999</v>
      </c>
      <c r="O73" s="185"/>
      <c r="P73" s="188"/>
      <c r="Q73" s="61">
        <f t="shared" si="5"/>
        <v>999</v>
      </c>
      <c r="R73" s="30"/>
      <c r="S73" s="44"/>
    </row>
    <row r="74" spans="1:19" s="2" customFormat="1" ht="18.75" customHeight="1">
      <c r="A74" s="198">
        <v>68</v>
      </c>
      <c r="B74" s="27"/>
      <c r="C74" s="27"/>
      <c r="D74" s="28"/>
      <c r="E74" s="29"/>
      <c r="F74" s="60"/>
      <c r="G74" s="60"/>
      <c r="H74" s="28"/>
      <c r="I74" s="28"/>
      <c r="J74" s="30"/>
      <c r="K74" s="195">
        <f t="shared" si="6"/>
        <v>0</v>
      </c>
      <c r="L74" s="190" t="str">
        <f t="shared" si="7"/>
        <v>ZZZ9</v>
      </c>
      <c r="M74" s="197">
        <f t="shared" si="8"/>
        <v>999</v>
      </c>
      <c r="N74" s="190">
        <f t="shared" si="9"/>
        <v>999</v>
      </c>
      <c r="O74" s="185"/>
      <c r="P74" s="188"/>
      <c r="Q74" s="61">
        <f t="shared" si="5"/>
        <v>999</v>
      </c>
      <c r="R74" s="30"/>
      <c r="S74" s="44"/>
    </row>
    <row r="75" spans="1:19" s="2" customFormat="1" ht="18.75" customHeight="1">
      <c r="A75" s="198">
        <v>69</v>
      </c>
      <c r="B75" s="27"/>
      <c r="C75" s="27"/>
      <c r="D75" s="28"/>
      <c r="E75" s="29"/>
      <c r="F75" s="60"/>
      <c r="G75" s="60"/>
      <c r="H75" s="28"/>
      <c r="I75" s="28"/>
      <c r="J75" s="30"/>
      <c r="K75" s="195">
        <f t="shared" si="6"/>
        <v>0</v>
      </c>
      <c r="L75" s="190" t="str">
        <f t="shared" si="7"/>
        <v>ZZZ9</v>
      </c>
      <c r="M75" s="197">
        <f t="shared" si="8"/>
        <v>999</v>
      </c>
      <c r="N75" s="190">
        <f t="shared" si="9"/>
        <v>999</v>
      </c>
      <c r="O75" s="185"/>
      <c r="P75" s="188"/>
      <c r="Q75" s="61">
        <f t="shared" si="5"/>
        <v>999</v>
      </c>
      <c r="R75" s="30"/>
      <c r="S75" s="44"/>
    </row>
    <row r="76" spans="1:19" s="2" customFormat="1" ht="18.75" customHeight="1">
      <c r="A76" s="198">
        <v>70</v>
      </c>
      <c r="B76" s="27"/>
      <c r="C76" s="27"/>
      <c r="D76" s="28"/>
      <c r="E76" s="29"/>
      <c r="F76" s="60"/>
      <c r="G76" s="60"/>
      <c r="H76" s="28"/>
      <c r="I76" s="28"/>
      <c r="J76" s="30"/>
      <c r="K76" s="195">
        <f t="shared" si="6"/>
        <v>0</v>
      </c>
      <c r="L76" s="190" t="str">
        <f t="shared" si="7"/>
        <v>ZZZ9</v>
      </c>
      <c r="M76" s="197">
        <f t="shared" si="8"/>
        <v>999</v>
      </c>
      <c r="N76" s="190">
        <f t="shared" si="9"/>
        <v>999</v>
      </c>
      <c r="O76" s="185"/>
      <c r="P76" s="188"/>
      <c r="Q76" s="61">
        <f aca="true" t="shared" si="10" ref="Q76:Q134">IF(O76="DA",1,IF(O76="WC",2,IF(O76="SE",3,IF(O76="Q",4,IF(O76="LL",5,999)))))</f>
        <v>999</v>
      </c>
      <c r="R76" s="30"/>
      <c r="S76" s="44"/>
    </row>
    <row r="77" spans="1:19" s="2" customFormat="1" ht="18.75" customHeight="1">
      <c r="A77" s="198">
        <v>71</v>
      </c>
      <c r="B77" s="27"/>
      <c r="C77" s="27"/>
      <c r="D77" s="28"/>
      <c r="E77" s="29"/>
      <c r="F77" s="60"/>
      <c r="G77" s="60"/>
      <c r="H77" s="28"/>
      <c r="I77" s="28"/>
      <c r="J77" s="30"/>
      <c r="K77" s="195">
        <f t="shared" si="6"/>
        <v>0</v>
      </c>
      <c r="L77" s="190" t="str">
        <f t="shared" si="7"/>
        <v>ZZZ9</v>
      </c>
      <c r="M77" s="197">
        <f t="shared" si="8"/>
        <v>999</v>
      </c>
      <c r="N77" s="190">
        <f t="shared" si="9"/>
        <v>999</v>
      </c>
      <c r="O77" s="185"/>
      <c r="P77" s="188"/>
      <c r="Q77" s="61">
        <f t="shared" si="10"/>
        <v>999</v>
      </c>
      <c r="R77" s="30"/>
      <c r="S77" s="44"/>
    </row>
    <row r="78" spans="1:19" s="2" customFormat="1" ht="18.75" customHeight="1">
      <c r="A78" s="198">
        <v>72</v>
      </c>
      <c r="B78" s="27"/>
      <c r="C78" s="27"/>
      <c r="D78" s="28"/>
      <c r="E78" s="29"/>
      <c r="F78" s="60"/>
      <c r="G78" s="60"/>
      <c r="H78" s="28"/>
      <c r="I78" s="28"/>
      <c r="J78" s="30"/>
      <c r="K78" s="195">
        <f t="shared" si="6"/>
        <v>0</v>
      </c>
      <c r="L78" s="190" t="str">
        <f t="shared" si="7"/>
        <v>ZZZ9</v>
      </c>
      <c r="M78" s="197">
        <f t="shared" si="8"/>
        <v>999</v>
      </c>
      <c r="N78" s="190">
        <f t="shared" si="9"/>
        <v>999</v>
      </c>
      <c r="O78" s="185"/>
      <c r="P78" s="188"/>
      <c r="Q78" s="61">
        <f t="shared" si="10"/>
        <v>999</v>
      </c>
      <c r="R78" s="30"/>
      <c r="S78" s="44"/>
    </row>
    <row r="79" spans="1:19" s="2" customFormat="1" ht="18.75" customHeight="1">
      <c r="A79" s="198">
        <v>73</v>
      </c>
      <c r="B79" s="27"/>
      <c r="C79" s="27"/>
      <c r="D79" s="28"/>
      <c r="E79" s="29"/>
      <c r="F79" s="60"/>
      <c r="G79" s="60"/>
      <c r="H79" s="28"/>
      <c r="I79" s="28"/>
      <c r="J79" s="30"/>
      <c r="K79" s="195">
        <f t="shared" si="6"/>
        <v>0</v>
      </c>
      <c r="L79" s="190" t="str">
        <f t="shared" si="7"/>
        <v>ZZZ9</v>
      </c>
      <c r="M79" s="197">
        <f t="shared" si="8"/>
        <v>999</v>
      </c>
      <c r="N79" s="190">
        <f t="shared" si="9"/>
        <v>999</v>
      </c>
      <c r="O79" s="185"/>
      <c r="P79" s="188"/>
      <c r="Q79" s="61">
        <f t="shared" si="10"/>
        <v>999</v>
      </c>
      <c r="R79" s="30"/>
      <c r="S79" s="44"/>
    </row>
    <row r="80" spans="1:19" s="2" customFormat="1" ht="18.75" customHeight="1">
      <c r="A80" s="198">
        <v>74</v>
      </c>
      <c r="B80" s="27"/>
      <c r="C80" s="27"/>
      <c r="D80" s="28"/>
      <c r="E80" s="29"/>
      <c r="F80" s="60"/>
      <c r="G80" s="60"/>
      <c r="H80" s="28"/>
      <c r="I80" s="28"/>
      <c r="J80" s="30"/>
      <c r="K80" s="195">
        <f t="shared" si="6"/>
        <v>0</v>
      </c>
      <c r="L80" s="190" t="str">
        <f t="shared" si="7"/>
        <v>ZZZ9</v>
      </c>
      <c r="M80" s="197">
        <f t="shared" si="8"/>
        <v>999</v>
      </c>
      <c r="N80" s="190">
        <f t="shared" si="9"/>
        <v>999</v>
      </c>
      <c r="O80" s="185"/>
      <c r="P80" s="188"/>
      <c r="Q80" s="61">
        <f t="shared" si="10"/>
        <v>999</v>
      </c>
      <c r="R80" s="30"/>
      <c r="S80" s="44"/>
    </row>
    <row r="81" spans="1:19" s="2" customFormat="1" ht="18.75" customHeight="1">
      <c r="A81" s="198">
        <v>75</v>
      </c>
      <c r="B81" s="27"/>
      <c r="C81" s="27"/>
      <c r="D81" s="28"/>
      <c r="E81" s="29"/>
      <c r="F81" s="60"/>
      <c r="G81" s="60"/>
      <c r="H81" s="28"/>
      <c r="I81" s="28"/>
      <c r="J81" s="30"/>
      <c r="K81" s="195">
        <f t="shared" si="6"/>
        <v>0</v>
      </c>
      <c r="L81" s="190" t="str">
        <f t="shared" si="7"/>
        <v>ZZZ9</v>
      </c>
      <c r="M81" s="197">
        <f t="shared" si="8"/>
        <v>999</v>
      </c>
      <c r="N81" s="190">
        <f t="shared" si="9"/>
        <v>999</v>
      </c>
      <c r="O81" s="185"/>
      <c r="P81" s="188"/>
      <c r="Q81" s="61">
        <f t="shared" si="10"/>
        <v>999</v>
      </c>
      <c r="R81" s="30"/>
      <c r="S81" s="44"/>
    </row>
    <row r="82" spans="1:19" s="2" customFormat="1" ht="18.75" customHeight="1">
      <c r="A82" s="198">
        <v>76</v>
      </c>
      <c r="B82" s="27"/>
      <c r="C82" s="27"/>
      <c r="D82" s="28"/>
      <c r="E82" s="29"/>
      <c r="F82" s="60"/>
      <c r="G82" s="60"/>
      <c r="H82" s="28"/>
      <c r="I82" s="28"/>
      <c r="J82" s="30"/>
      <c r="K82" s="195">
        <f t="shared" si="6"/>
        <v>0</v>
      </c>
      <c r="L82" s="190" t="str">
        <f t="shared" si="7"/>
        <v>ZZZ9</v>
      </c>
      <c r="M82" s="197">
        <f t="shared" si="8"/>
        <v>999</v>
      </c>
      <c r="N82" s="190">
        <f t="shared" si="9"/>
        <v>999</v>
      </c>
      <c r="O82" s="185"/>
      <c r="P82" s="188"/>
      <c r="Q82" s="61">
        <f t="shared" si="10"/>
        <v>999</v>
      </c>
      <c r="R82" s="30"/>
      <c r="S82" s="44"/>
    </row>
    <row r="83" spans="1:19" s="2" customFormat="1" ht="18.75" customHeight="1">
      <c r="A83" s="198">
        <v>77</v>
      </c>
      <c r="B83" s="27"/>
      <c r="C83" s="27"/>
      <c r="D83" s="28"/>
      <c r="E83" s="29"/>
      <c r="F83" s="60"/>
      <c r="G83" s="60"/>
      <c r="H83" s="28"/>
      <c r="I83" s="28"/>
      <c r="J83" s="30"/>
      <c r="K83" s="195">
        <f t="shared" si="6"/>
        <v>0</v>
      </c>
      <c r="L83" s="190" t="str">
        <f t="shared" si="7"/>
        <v>ZZZ9</v>
      </c>
      <c r="M83" s="197">
        <f t="shared" si="8"/>
        <v>999</v>
      </c>
      <c r="N83" s="190">
        <f t="shared" si="9"/>
        <v>999</v>
      </c>
      <c r="O83" s="185"/>
      <c r="P83" s="188"/>
      <c r="Q83" s="61">
        <f t="shared" si="10"/>
        <v>999</v>
      </c>
      <c r="R83" s="30"/>
      <c r="S83" s="44"/>
    </row>
    <row r="84" spans="1:19" s="2" customFormat="1" ht="18.75" customHeight="1">
      <c r="A84" s="198">
        <v>78</v>
      </c>
      <c r="B84" s="27"/>
      <c r="C84" s="27"/>
      <c r="D84" s="28"/>
      <c r="E84" s="29"/>
      <c r="F84" s="60"/>
      <c r="G84" s="60"/>
      <c r="H84" s="28"/>
      <c r="I84" s="28"/>
      <c r="J84" s="30"/>
      <c r="K84" s="195">
        <f t="shared" si="6"/>
        <v>0</v>
      </c>
      <c r="L84" s="190" t="str">
        <f t="shared" si="7"/>
        <v>ZZZ9</v>
      </c>
      <c r="M84" s="197">
        <f t="shared" si="8"/>
        <v>999</v>
      </c>
      <c r="N84" s="190">
        <f t="shared" si="9"/>
        <v>999</v>
      </c>
      <c r="O84" s="185"/>
      <c r="P84" s="188"/>
      <c r="Q84" s="61">
        <f t="shared" si="10"/>
        <v>999</v>
      </c>
      <c r="R84" s="30"/>
      <c r="S84" s="44"/>
    </row>
    <row r="85" spans="1:19" s="2" customFormat="1" ht="18.75" customHeight="1">
      <c r="A85" s="198">
        <v>79</v>
      </c>
      <c r="B85" s="27"/>
      <c r="C85" s="27"/>
      <c r="D85" s="28"/>
      <c r="E85" s="29"/>
      <c r="F85" s="60"/>
      <c r="G85" s="60"/>
      <c r="H85" s="28"/>
      <c r="I85" s="28"/>
      <c r="J85" s="30"/>
      <c r="K85" s="195">
        <f t="shared" si="6"/>
        <v>0</v>
      </c>
      <c r="L85" s="190" t="str">
        <f t="shared" si="7"/>
        <v>ZZZ9</v>
      </c>
      <c r="M85" s="197">
        <f t="shared" si="8"/>
        <v>999</v>
      </c>
      <c r="N85" s="190">
        <f t="shared" si="9"/>
        <v>999</v>
      </c>
      <c r="O85" s="185"/>
      <c r="P85" s="188"/>
      <c r="Q85" s="61">
        <f t="shared" si="10"/>
        <v>999</v>
      </c>
      <c r="R85" s="30"/>
      <c r="S85" s="44"/>
    </row>
    <row r="86" spans="1:19" s="2" customFormat="1" ht="18.75" customHeight="1">
      <c r="A86" s="198">
        <v>80</v>
      </c>
      <c r="B86" s="27"/>
      <c r="C86" s="27"/>
      <c r="D86" s="28"/>
      <c r="E86" s="29"/>
      <c r="F86" s="60"/>
      <c r="G86" s="60"/>
      <c r="H86" s="28"/>
      <c r="I86" s="28"/>
      <c r="J86" s="30"/>
      <c r="K86" s="195">
        <f t="shared" si="6"/>
        <v>0</v>
      </c>
      <c r="L86" s="190" t="str">
        <f t="shared" si="7"/>
        <v>ZZZ9</v>
      </c>
      <c r="M86" s="197">
        <f t="shared" si="8"/>
        <v>999</v>
      </c>
      <c r="N86" s="190">
        <f t="shared" si="9"/>
        <v>999</v>
      </c>
      <c r="O86" s="185"/>
      <c r="P86" s="188"/>
      <c r="Q86" s="61">
        <f t="shared" si="10"/>
        <v>999</v>
      </c>
      <c r="R86" s="30"/>
      <c r="S86" s="44"/>
    </row>
    <row r="87" spans="1:19" s="2" customFormat="1" ht="18.75" customHeight="1">
      <c r="A87" s="198">
        <v>81</v>
      </c>
      <c r="B87" s="27"/>
      <c r="C87" s="27"/>
      <c r="D87" s="28"/>
      <c r="E87" s="29"/>
      <c r="F87" s="60"/>
      <c r="G87" s="60"/>
      <c r="H87" s="28"/>
      <c r="I87" s="28"/>
      <c r="J87" s="30"/>
      <c r="K87" s="195">
        <f t="shared" si="6"/>
        <v>0</v>
      </c>
      <c r="L87" s="190" t="str">
        <f t="shared" si="7"/>
        <v>ZZZ9</v>
      </c>
      <c r="M87" s="197">
        <f t="shared" si="8"/>
        <v>999</v>
      </c>
      <c r="N87" s="190">
        <f t="shared" si="9"/>
        <v>999</v>
      </c>
      <c r="O87" s="185"/>
      <c r="P87" s="188"/>
      <c r="Q87" s="61">
        <f t="shared" si="10"/>
        <v>999</v>
      </c>
      <c r="R87" s="30"/>
      <c r="S87" s="44"/>
    </row>
    <row r="88" spans="1:19" s="2" customFormat="1" ht="18.75" customHeight="1">
      <c r="A88" s="198">
        <v>82</v>
      </c>
      <c r="B88" s="27"/>
      <c r="C88" s="27"/>
      <c r="D88" s="28"/>
      <c r="E88" s="29"/>
      <c r="F88" s="60"/>
      <c r="G88" s="60"/>
      <c r="H88" s="28"/>
      <c r="I88" s="28"/>
      <c r="J88" s="30"/>
      <c r="K88" s="195">
        <f t="shared" si="6"/>
        <v>0</v>
      </c>
      <c r="L88" s="190" t="str">
        <f t="shared" si="7"/>
        <v>ZZZ9</v>
      </c>
      <c r="M88" s="197">
        <f t="shared" si="8"/>
        <v>999</v>
      </c>
      <c r="N88" s="190">
        <f t="shared" si="9"/>
        <v>999</v>
      </c>
      <c r="O88" s="185"/>
      <c r="P88" s="188"/>
      <c r="Q88" s="61">
        <f t="shared" si="10"/>
        <v>999</v>
      </c>
      <c r="R88" s="30"/>
      <c r="S88" s="44"/>
    </row>
    <row r="89" spans="1:19" s="2" customFormat="1" ht="18.75" customHeight="1">
      <c r="A89" s="198">
        <v>83</v>
      </c>
      <c r="B89" s="27"/>
      <c r="C89" s="27"/>
      <c r="D89" s="28"/>
      <c r="E89" s="29"/>
      <c r="F89" s="60"/>
      <c r="G89" s="60"/>
      <c r="H89" s="28"/>
      <c r="I89" s="28"/>
      <c r="J89" s="30"/>
      <c r="K89" s="195">
        <f t="shared" si="6"/>
        <v>0</v>
      </c>
      <c r="L89" s="190" t="str">
        <f t="shared" si="7"/>
        <v>ZZZ9</v>
      </c>
      <c r="M89" s="197">
        <f t="shared" si="8"/>
        <v>999</v>
      </c>
      <c r="N89" s="190">
        <f t="shared" si="9"/>
        <v>999</v>
      </c>
      <c r="O89" s="185"/>
      <c r="P89" s="188"/>
      <c r="Q89" s="61">
        <f t="shared" si="10"/>
        <v>999</v>
      </c>
      <c r="R89" s="30"/>
      <c r="S89" s="44"/>
    </row>
    <row r="90" spans="1:19" s="2" customFormat="1" ht="18.75" customHeight="1">
      <c r="A90" s="198">
        <v>84</v>
      </c>
      <c r="B90" s="27"/>
      <c r="C90" s="27"/>
      <c r="D90" s="28"/>
      <c r="E90" s="29"/>
      <c r="F90" s="60"/>
      <c r="G90" s="60"/>
      <c r="H90" s="28"/>
      <c r="I90" s="28"/>
      <c r="J90" s="30"/>
      <c r="K90" s="195">
        <f t="shared" si="6"/>
        <v>0</v>
      </c>
      <c r="L90" s="190" t="str">
        <f t="shared" si="7"/>
        <v>ZZZ9</v>
      </c>
      <c r="M90" s="197">
        <f t="shared" si="8"/>
        <v>999</v>
      </c>
      <c r="N90" s="190">
        <f t="shared" si="9"/>
        <v>999</v>
      </c>
      <c r="O90" s="185"/>
      <c r="P90" s="188"/>
      <c r="Q90" s="61">
        <f t="shared" si="10"/>
        <v>999</v>
      </c>
      <c r="R90" s="30"/>
      <c r="S90" s="44"/>
    </row>
    <row r="91" spans="1:19" s="2" customFormat="1" ht="18.75" customHeight="1">
      <c r="A91" s="198">
        <v>85</v>
      </c>
      <c r="B91" s="27"/>
      <c r="C91" s="27"/>
      <c r="D91" s="28"/>
      <c r="E91" s="29"/>
      <c r="F91" s="60"/>
      <c r="G91" s="60"/>
      <c r="H91" s="28"/>
      <c r="I91" s="28"/>
      <c r="J91" s="30"/>
      <c r="K91" s="195">
        <f t="shared" si="6"/>
        <v>0</v>
      </c>
      <c r="L91" s="190" t="str">
        <f t="shared" si="7"/>
        <v>ZZZ9</v>
      </c>
      <c r="M91" s="197">
        <f t="shared" si="8"/>
        <v>999</v>
      </c>
      <c r="N91" s="190">
        <f t="shared" si="9"/>
        <v>999</v>
      </c>
      <c r="O91" s="185"/>
      <c r="P91" s="188"/>
      <c r="Q91" s="61">
        <f t="shared" si="10"/>
        <v>999</v>
      </c>
      <c r="R91" s="30"/>
      <c r="S91" s="44"/>
    </row>
    <row r="92" spans="1:19" s="2" customFormat="1" ht="18.75" customHeight="1">
      <c r="A92" s="198">
        <v>86</v>
      </c>
      <c r="B92" s="27"/>
      <c r="C92" s="27"/>
      <c r="D92" s="28"/>
      <c r="E92" s="29"/>
      <c r="F92" s="60"/>
      <c r="G92" s="60"/>
      <c r="H92" s="28"/>
      <c r="I92" s="28"/>
      <c r="J92" s="30"/>
      <c r="K92" s="195">
        <f t="shared" si="6"/>
        <v>0</v>
      </c>
      <c r="L92" s="190" t="str">
        <f t="shared" si="7"/>
        <v>ZZZ9</v>
      </c>
      <c r="M92" s="197">
        <f t="shared" si="8"/>
        <v>999</v>
      </c>
      <c r="N92" s="190">
        <f t="shared" si="9"/>
        <v>999</v>
      </c>
      <c r="O92" s="185"/>
      <c r="P92" s="188"/>
      <c r="Q92" s="61">
        <f t="shared" si="10"/>
        <v>999</v>
      </c>
      <c r="R92" s="30"/>
      <c r="S92" s="44"/>
    </row>
    <row r="93" spans="1:19" s="2" customFormat="1" ht="18.75" customHeight="1">
      <c r="A93" s="198">
        <v>87</v>
      </c>
      <c r="B93" s="27"/>
      <c r="C93" s="27"/>
      <c r="D93" s="28"/>
      <c r="E93" s="29"/>
      <c r="F93" s="60"/>
      <c r="G93" s="60"/>
      <c r="H93" s="28"/>
      <c r="I93" s="28"/>
      <c r="J93" s="30"/>
      <c r="K93" s="195">
        <f t="shared" si="6"/>
        <v>0</v>
      </c>
      <c r="L93" s="190" t="str">
        <f t="shared" si="7"/>
        <v>ZZZ9</v>
      </c>
      <c r="M93" s="197">
        <f t="shared" si="8"/>
        <v>999</v>
      </c>
      <c r="N93" s="190">
        <f t="shared" si="9"/>
        <v>999</v>
      </c>
      <c r="O93" s="185"/>
      <c r="P93" s="188"/>
      <c r="Q93" s="61">
        <f t="shared" si="10"/>
        <v>999</v>
      </c>
      <c r="R93" s="30"/>
      <c r="S93" s="44"/>
    </row>
    <row r="94" spans="1:19" s="2" customFormat="1" ht="18.75" customHeight="1">
      <c r="A94" s="198">
        <v>88</v>
      </c>
      <c r="B94" s="27"/>
      <c r="C94" s="27"/>
      <c r="D94" s="28"/>
      <c r="E94" s="29"/>
      <c r="F94" s="60"/>
      <c r="G94" s="60"/>
      <c r="H94" s="28"/>
      <c r="I94" s="28"/>
      <c r="J94" s="30"/>
      <c r="K94" s="195">
        <f t="shared" si="6"/>
        <v>0</v>
      </c>
      <c r="L94" s="190" t="str">
        <f t="shared" si="7"/>
        <v>ZZZ9</v>
      </c>
      <c r="M94" s="197">
        <f t="shared" si="8"/>
        <v>999</v>
      </c>
      <c r="N94" s="190">
        <f t="shared" si="9"/>
        <v>999</v>
      </c>
      <c r="O94" s="185"/>
      <c r="P94" s="188"/>
      <c r="Q94" s="61">
        <f t="shared" si="10"/>
        <v>999</v>
      </c>
      <c r="R94" s="30"/>
      <c r="S94" s="44"/>
    </row>
    <row r="95" spans="1:19" s="2" customFormat="1" ht="18.75" customHeight="1">
      <c r="A95" s="198">
        <v>89</v>
      </c>
      <c r="B95" s="27"/>
      <c r="C95" s="27"/>
      <c r="D95" s="28"/>
      <c r="E95" s="29"/>
      <c r="F95" s="60"/>
      <c r="G95" s="60"/>
      <c r="H95" s="28"/>
      <c r="I95" s="28"/>
      <c r="J95" s="30"/>
      <c r="K95" s="195">
        <f t="shared" si="6"/>
        <v>0</v>
      </c>
      <c r="L95" s="190" t="str">
        <f t="shared" si="7"/>
        <v>ZZZ9</v>
      </c>
      <c r="M95" s="197">
        <f t="shared" si="8"/>
        <v>999</v>
      </c>
      <c r="N95" s="190">
        <f t="shared" si="9"/>
        <v>999</v>
      </c>
      <c r="O95" s="185"/>
      <c r="P95" s="188"/>
      <c r="Q95" s="61">
        <f t="shared" si="10"/>
        <v>999</v>
      </c>
      <c r="R95" s="30"/>
      <c r="S95" s="44"/>
    </row>
    <row r="96" spans="1:19" s="2" customFormat="1" ht="18.75" customHeight="1">
      <c r="A96" s="198">
        <v>90</v>
      </c>
      <c r="B96" s="27"/>
      <c r="C96" s="27"/>
      <c r="D96" s="28"/>
      <c r="E96" s="29"/>
      <c r="F96" s="60"/>
      <c r="G96" s="60"/>
      <c r="H96" s="28"/>
      <c r="I96" s="28"/>
      <c r="J96" s="30"/>
      <c r="K96" s="195">
        <f t="shared" si="6"/>
        <v>0</v>
      </c>
      <c r="L96" s="190" t="str">
        <f t="shared" si="7"/>
        <v>ZZZ9</v>
      </c>
      <c r="M96" s="197">
        <f t="shared" si="8"/>
        <v>999</v>
      </c>
      <c r="N96" s="190">
        <f t="shared" si="9"/>
        <v>999</v>
      </c>
      <c r="O96" s="185"/>
      <c r="P96" s="188"/>
      <c r="Q96" s="61">
        <f t="shared" si="10"/>
        <v>999</v>
      </c>
      <c r="R96" s="30"/>
      <c r="S96" s="44"/>
    </row>
    <row r="97" spans="1:19" s="2" customFormat="1" ht="18.75" customHeight="1">
      <c r="A97" s="198">
        <v>91</v>
      </c>
      <c r="B97" s="27"/>
      <c r="C97" s="27"/>
      <c r="D97" s="28"/>
      <c r="E97" s="29"/>
      <c r="F97" s="60"/>
      <c r="G97" s="60"/>
      <c r="H97" s="28"/>
      <c r="I97" s="28"/>
      <c r="J97" s="30"/>
      <c r="K97" s="195">
        <f t="shared" si="6"/>
        <v>0</v>
      </c>
      <c r="L97" s="190" t="str">
        <f t="shared" si="7"/>
        <v>ZZZ9</v>
      </c>
      <c r="M97" s="197">
        <f t="shared" si="8"/>
        <v>999</v>
      </c>
      <c r="N97" s="190">
        <f t="shared" si="9"/>
        <v>999</v>
      </c>
      <c r="O97" s="185"/>
      <c r="P97" s="188"/>
      <c r="Q97" s="61">
        <f t="shared" si="10"/>
        <v>999</v>
      </c>
      <c r="R97" s="30"/>
      <c r="S97" s="44"/>
    </row>
    <row r="98" spans="1:19" s="2" customFormat="1" ht="18.75" customHeight="1">
      <c r="A98" s="198">
        <v>92</v>
      </c>
      <c r="B98" s="27"/>
      <c r="C98" s="27"/>
      <c r="D98" s="28"/>
      <c r="E98" s="29"/>
      <c r="F98" s="60"/>
      <c r="G98" s="60"/>
      <c r="H98" s="28"/>
      <c r="I98" s="28"/>
      <c r="J98" s="30"/>
      <c r="K98" s="195">
        <f t="shared" si="6"/>
        <v>0</v>
      </c>
      <c r="L98" s="190" t="str">
        <f t="shared" si="7"/>
        <v>ZZZ9</v>
      </c>
      <c r="M98" s="197">
        <f t="shared" si="8"/>
        <v>999</v>
      </c>
      <c r="N98" s="190">
        <f t="shared" si="9"/>
        <v>999</v>
      </c>
      <c r="O98" s="185"/>
      <c r="P98" s="188"/>
      <c r="Q98" s="61">
        <f t="shared" si="10"/>
        <v>999</v>
      </c>
      <c r="R98" s="30"/>
      <c r="S98" s="44"/>
    </row>
    <row r="99" spans="1:19" s="2" customFormat="1" ht="18.75" customHeight="1">
      <c r="A99" s="198">
        <v>93</v>
      </c>
      <c r="B99" s="27"/>
      <c r="C99" s="27"/>
      <c r="D99" s="28"/>
      <c r="E99" s="29"/>
      <c r="F99" s="60"/>
      <c r="G99" s="60"/>
      <c r="H99" s="28"/>
      <c r="I99" s="28"/>
      <c r="J99" s="30"/>
      <c r="K99" s="195">
        <f t="shared" si="6"/>
        <v>0</v>
      </c>
      <c r="L99" s="190" t="str">
        <f t="shared" si="7"/>
        <v>ZZZ9</v>
      </c>
      <c r="M99" s="197">
        <f t="shared" si="8"/>
        <v>999</v>
      </c>
      <c r="N99" s="190">
        <f t="shared" si="9"/>
        <v>999</v>
      </c>
      <c r="O99" s="185"/>
      <c r="P99" s="188"/>
      <c r="Q99" s="61">
        <f t="shared" si="10"/>
        <v>999</v>
      </c>
      <c r="R99" s="30"/>
      <c r="S99" s="44"/>
    </row>
    <row r="100" spans="1:19" s="2" customFormat="1" ht="18.75" customHeight="1">
      <c r="A100" s="198">
        <v>94</v>
      </c>
      <c r="B100" s="27"/>
      <c r="C100" s="27"/>
      <c r="D100" s="28"/>
      <c r="E100" s="29"/>
      <c r="F100" s="60"/>
      <c r="G100" s="60"/>
      <c r="H100" s="28"/>
      <c r="I100" s="28"/>
      <c r="J100" s="30"/>
      <c r="K100" s="195">
        <f t="shared" si="6"/>
        <v>0</v>
      </c>
      <c r="L100" s="190" t="str">
        <f t="shared" si="7"/>
        <v>ZZZ9</v>
      </c>
      <c r="M100" s="197">
        <f t="shared" si="8"/>
        <v>999</v>
      </c>
      <c r="N100" s="190">
        <f t="shared" si="9"/>
        <v>999</v>
      </c>
      <c r="O100" s="185"/>
      <c r="P100" s="188"/>
      <c r="Q100" s="61">
        <f t="shared" si="10"/>
        <v>999</v>
      </c>
      <c r="R100" s="30"/>
      <c r="S100" s="44"/>
    </row>
    <row r="101" spans="1:19" s="2" customFormat="1" ht="18.75" customHeight="1">
      <c r="A101" s="198">
        <v>95</v>
      </c>
      <c r="B101" s="27"/>
      <c r="C101" s="27"/>
      <c r="D101" s="28"/>
      <c r="E101" s="29"/>
      <c r="F101" s="60"/>
      <c r="G101" s="60"/>
      <c r="H101" s="28"/>
      <c r="I101" s="28"/>
      <c r="J101" s="30"/>
      <c r="K101" s="195">
        <f t="shared" si="6"/>
        <v>0</v>
      </c>
      <c r="L101" s="190" t="str">
        <f t="shared" si="7"/>
        <v>ZZZ9</v>
      </c>
      <c r="M101" s="197">
        <f t="shared" si="8"/>
        <v>999</v>
      </c>
      <c r="N101" s="190">
        <f t="shared" si="9"/>
        <v>999</v>
      </c>
      <c r="O101" s="185"/>
      <c r="P101" s="188"/>
      <c r="Q101" s="61">
        <f t="shared" si="10"/>
        <v>999</v>
      </c>
      <c r="R101" s="30"/>
      <c r="S101" s="44"/>
    </row>
    <row r="102" spans="1:19" s="2" customFormat="1" ht="18.75" customHeight="1">
      <c r="A102" s="198">
        <v>96</v>
      </c>
      <c r="B102" s="27"/>
      <c r="C102" s="27"/>
      <c r="D102" s="28"/>
      <c r="E102" s="29"/>
      <c r="F102" s="60"/>
      <c r="G102" s="60"/>
      <c r="H102" s="28"/>
      <c r="I102" s="28"/>
      <c r="J102" s="30"/>
      <c r="K102" s="195">
        <f t="shared" si="6"/>
        <v>0</v>
      </c>
      <c r="L102" s="190" t="str">
        <f t="shared" si="7"/>
        <v>ZZZ9</v>
      </c>
      <c r="M102" s="197">
        <f t="shared" si="8"/>
        <v>999</v>
      </c>
      <c r="N102" s="190">
        <f t="shared" si="9"/>
        <v>999</v>
      </c>
      <c r="O102" s="185"/>
      <c r="P102" s="188"/>
      <c r="Q102" s="61">
        <f t="shared" si="10"/>
        <v>999</v>
      </c>
      <c r="R102" s="30"/>
      <c r="S102" s="44"/>
    </row>
    <row r="103" spans="1:19" s="2" customFormat="1" ht="18.75" customHeight="1">
      <c r="A103" s="198">
        <v>97</v>
      </c>
      <c r="B103" s="27"/>
      <c r="C103" s="27"/>
      <c r="D103" s="28"/>
      <c r="E103" s="29"/>
      <c r="F103" s="60"/>
      <c r="G103" s="60"/>
      <c r="H103" s="28"/>
      <c r="I103" s="28"/>
      <c r="J103" s="30"/>
      <c r="K103" s="195">
        <f t="shared" si="6"/>
        <v>0</v>
      </c>
      <c r="L103" s="190" t="str">
        <f t="shared" si="7"/>
        <v>ZZZ9</v>
      </c>
      <c r="M103" s="197">
        <f t="shared" si="8"/>
        <v>999</v>
      </c>
      <c r="N103" s="190">
        <f t="shared" si="9"/>
        <v>999</v>
      </c>
      <c r="O103" s="185"/>
      <c r="P103" s="188"/>
      <c r="Q103" s="61">
        <f t="shared" si="10"/>
        <v>999</v>
      </c>
      <c r="R103" s="30"/>
      <c r="S103" s="44"/>
    </row>
    <row r="104" spans="1:19" s="2" customFormat="1" ht="18.75" customHeight="1">
      <c r="A104" s="198">
        <v>98</v>
      </c>
      <c r="B104" s="27"/>
      <c r="C104" s="27"/>
      <c r="D104" s="28"/>
      <c r="E104" s="29"/>
      <c r="F104" s="60"/>
      <c r="G104" s="60"/>
      <c r="H104" s="28"/>
      <c r="I104" s="28"/>
      <c r="J104" s="30"/>
      <c r="K104" s="195">
        <f t="shared" si="6"/>
        <v>0</v>
      </c>
      <c r="L104" s="190" t="str">
        <f t="shared" si="7"/>
        <v>ZZZ9</v>
      </c>
      <c r="M104" s="197">
        <f t="shared" si="8"/>
        <v>999</v>
      </c>
      <c r="N104" s="190">
        <f t="shared" si="9"/>
        <v>999</v>
      </c>
      <c r="O104" s="185"/>
      <c r="P104" s="188"/>
      <c r="Q104" s="61">
        <f t="shared" si="10"/>
        <v>999</v>
      </c>
      <c r="R104" s="30"/>
      <c r="S104" s="44"/>
    </row>
    <row r="105" spans="1:19" s="2" customFormat="1" ht="18.75" customHeight="1">
      <c r="A105" s="198">
        <v>99</v>
      </c>
      <c r="B105" s="27"/>
      <c r="C105" s="27"/>
      <c r="D105" s="28"/>
      <c r="E105" s="29"/>
      <c r="F105" s="60"/>
      <c r="G105" s="60"/>
      <c r="H105" s="28"/>
      <c r="I105" s="28"/>
      <c r="J105" s="30"/>
      <c r="K105" s="195">
        <f t="shared" si="6"/>
        <v>0</v>
      </c>
      <c r="L105" s="190" t="str">
        <f t="shared" si="7"/>
        <v>ZZZ9</v>
      </c>
      <c r="M105" s="197">
        <f t="shared" si="8"/>
        <v>999</v>
      </c>
      <c r="N105" s="190">
        <f t="shared" si="9"/>
        <v>999</v>
      </c>
      <c r="O105" s="185"/>
      <c r="P105" s="188"/>
      <c r="Q105" s="61">
        <f t="shared" si="10"/>
        <v>999</v>
      </c>
      <c r="R105" s="30"/>
      <c r="S105" s="44"/>
    </row>
    <row r="106" spans="1:19" s="2" customFormat="1" ht="18.75" customHeight="1">
      <c r="A106" s="198">
        <v>100</v>
      </c>
      <c r="B106" s="27"/>
      <c r="C106" s="27"/>
      <c r="D106" s="28"/>
      <c r="E106" s="29"/>
      <c r="F106" s="60"/>
      <c r="G106" s="60"/>
      <c r="H106" s="28"/>
      <c r="I106" s="28"/>
      <c r="J106" s="30"/>
      <c r="K106" s="195">
        <f t="shared" si="6"/>
        <v>0</v>
      </c>
      <c r="L106" s="190" t="str">
        <f t="shared" si="7"/>
        <v>ZZZ9</v>
      </c>
      <c r="M106" s="197">
        <f t="shared" si="8"/>
        <v>999</v>
      </c>
      <c r="N106" s="190">
        <f t="shared" si="9"/>
        <v>999</v>
      </c>
      <c r="O106" s="185"/>
      <c r="P106" s="188"/>
      <c r="Q106" s="61">
        <f t="shared" si="10"/>
        <v>999</v>
      </c>
      <c r="R106" s="30"/>
      <c r="S106" s="44"/>
    </row>
    <row r="107" spans="1:19" s="2" customFormat="1" ht="18.75" customHeight="1">
      <c r="A107" s="198">
        <v>101</v>
      </c>
      <c r="B107" s="27"/>
      <c r="C107" s="27"/>
      <c r="D107" s="28"/>
      <c r="E107" s="29"/>
      <c r="F107" s="60"/>
      <c r="G107" s="60"/>
      <c r="H107" s="28"/>
      <c r="I107" s="28"/>
      <c r="J107" s="30"/>
      <c r="K107" s="195">
        <f t="shared" si="6"/>
        <v>0</v>
      </c>
      <c r="L107" s="190" t="str">
        <f t="shared" si="7"/>
        <v>ZZZ9</v>
      </c>
      <c r="M107" s="197">
        <f t="shared" si="8"/>
        <v>999</v>
      </c>
      <c r="N107" s="190">
        <f t="shared" si="9"/>
        <v>999</v>
      </c>
      <c r="O107" s="185"/>
      <c r="P107" s="188"/>
      <c r="Q107" s="61">
        <f t="shared" si="10"/>
        <v>999</v>
      </c>
      <c r="R107" s="30"/>
      <c r="S107" s="44"/>
    </row>
    <row r="108" spans="1:19" s="2" customFormat="1" ht="18.75" customHeight="1">
      <c r="A108" s="198">
        <v>102</v>
      </c>
      <c r="B108" s="27"/>
      <c r="C108" s="27"/>
      <c r="D108" s="28"/>
      <c r="E108" s="29"/>
      <c r="F108" s="60"/>
      <c r="G108" s="60"/>
      <c r="H108" s="28"/>
      <c r="I108" s="28"/>
      <c r="J108" s="30"/>
      <c r="K108" s="195">
        <f t="shared" si="6"/>
        <v>0</v>
      </c>
      <c r="L108" s="190" t="str">
        <f t="shared" si="7"/>
        <v>ZZZ9</v>
      </c>
      <c r="M108" s="197">
        <f t="shared" si="8"/>
        <v>999</v>
      </c>
      <c r="N108" s="190">
        <f t="shared" si="9"/>
        <v>999</v>
      </c>
      <c r="O108" s="185"/>
      <c r="P108" s="188"/>
      <c r="Q108" s="61">
        <f t="shared" si="10"/>
        <v>999</v>
      </c>
      <c r="R108" s="30"/>
      <c r="S108" s="44"/>
    </row>
    <row r="109" spans="1:19" s="2" customFormat="1" ht="18.75" customHeight="1">
      <c r="A109" s="198">
        <v>103</v>
      </c>
      <c r="B109" s="27"/>
      <c r="C109" s="27"/>
      <c r="D109" s="28"/>
      <c r="E109" s="29"/>
      <c r="F109" s="60"/>
      <c r="G109" s="60"/>
      <c r="H109" s="28"/>
      <c r="I109" s="28"/>
      <c r="J109" s="30"/>
      <c r="K109" s="195">
        <f t="shared" si="6"/>
        <v>0</v>
      </c>
      <c r="L109" s="190" t="str">
        <f t="shared" si="7"/>
        <v>ZZZ9</v>
      </c>
      <c r="M109" s="197">
        <f t="shared" si="8"/>
        <v>999</v>
      </c>
      <c r="N109" s="190">
        <f t="shared" si="9"/>
        <v>999</v>
      </c>
      <c r="O109" s="185"/>
      <c r="P109" s="188"/>
      <c r="Q109" s="61">
        <f t="shared" si="10"/>
        <v>999</v>
      </c>
      <c r="R109" s="30"/>
      <c r="S109" s="44"/>
    </row>
    <row r="110" spans="1:19" s="2" customFormat="1" ht="18.75" customHeight="1">
      <c r="A110" s="198">
        <v>104</v>
      </c>
      <c r="B110" s="27"/>
      <c r="C110" s="27"/>
      <c r="D110" s="28"/>
      <c r="E110" s="29"/>
      <c r="F110" s="60"/>
      <c r="G110" s="60"/>
      <c r="H110" s="28"/>
      <c r="I110" s="28"/>
      <c r="J110" s="30"/>
      <c r="K110" s="195">
        <f t="shared" si="6"/>
        <v>0</v>
      </c>
      <c r="L110" s="190" t="str">
        <f t="shared" si="7"/>
        <v>ZZZ9</v>
      </c>
      <c r="M110" s="197">
        <f t="shared" si="8"/>
        <v>999</v>
      </c>
      <c r="N110" s="190">
        <f t="shared" si="9"/>
        <v>999</v>
      </c>
      <c r="O110" s="185"/>
      <c r="P110" s="188"/>
      <c r="Q110" s="61">
        <f t="shared" si="10"/>
        <v>999</v>
      </c>
      <c r="R110" s="30"/>
      <c r="S110" s="44"/>
    </row>
    <row r="111" spans="1:19" s="2" customFormat="1" ht="18.75" customHeight="1">
      <c r="A111" s="198">
        <v>105</v>
      </c>
      <c r="B111" s="27"/>
      <c r="C111" s="27"/>
      <c r="D111" s="28"/>
      <c r="E111" s="29"/>
      <c r="F111" s="60"/>
      <c r="G111" s="60"/>
      <c r="H111" s="28"/>
      <c r="I111" s="28"/>
      <c r="J111" s="30"/>
      <c r="K111" s="195">
        <f t="shared" si="6"/>
        <v>0</v>
      </c>
      <c r="L111" s="190" t="str">
        <f t="shared" si="7"/>
        <v>ZZZ9</v>
      </c>
      <c r="M111" s="197">
        <f t="shared" si="8"/>
        <v>999</v>
      </c>
      <c r="N111" s="190">
        <f t="shared" si="9"/>
        <v>999</v>
      </c>
      <c r="O111" s="185"/>
      <c r="P111" s="188"/>
      <c r="Q111" s="61">
        <f t="shared" si="10"/>
        <v>999</v>
      </c>
      <c r="R111" s="30"/>
      <c r="S111" s="44"/>
    </row>
    <row r="112" spans="1:19" s="2" customFormat="1" ht="18.75" customHeight="1">
      <c r="A112" s="198">
        <v>106</v>
      </c>
      <c r="B112" s="27"/>
      <c r="C112" s="27"/>
      <c r="D112" s="28"/>
      <c r="E112" s="29"/>
      <c r="F112" s="60"/>
      <c r="G112" s="60"/>
      <c r="H112" s="28"/>
      <c r="I112" s="28"/>
      <c r="J112" s="30"/>
      <c r="K112" s="195">
        <f t="shared" si="6"/>
        <v>0</v>
      </c>
      <c r="L112" s="190" t="str">
        <f t="shared" si="7"/>
        <v>ZZZ9</v>
      </c>
      <c r="M112" s="197">
        <f t="shared" si="8"/>
        <v>999</v>
      </c>
      <c r="N112" s="190">
        <f t="shared" si="9"/>
        <v>999</v>
      </c>
      <c r="O112" s="185"/>
      <c r="P112" s="188"/>
      <c r="Q112" s="61">
        <f t="shared" si="10"/>
        <v>999</v>
      </c>
      <c r="R112" s="30"/>
      <c r="S112" s="44"/>
    </row>
    <row r="113" spans="1:19" s="2" customFormat="1" ht="18.75" customHeight="1">
      <c r="A113" s="198">
        <v>107</v>
      </c>
      <c r="B113" s="27"/>
      <c r="C113" s="27"/>
      <c r="D113" s="28"/>
      <c r="E113" s="29"/>
      <c r="F113" s="60"/>
      <c r="G113" s="60"/>
      <c r="H113" s="28"/>
      <c r="I113" s="28"/>
      <c r="J113" s="30"/>
      <c r="K113" s="195">
        <f t="shared" si="6"/>
        <v>0</v>
      </c>
      <c r="L113" s="190" t="str">
        <f t="shared" si="7"/>
        <v>ZZZ9</v>
      </c>
      <c r="M113" s="197">
        <f t="shared" si="8"/>
        <v>999</v>
      </c>
      <c r="N113" s="190">
        <f t="shared" si="9"/>
        <v>999</v>
      </c>
      <c r="O113" s="185"/>
      <c r="P113" s="188"/>
      <c r="Q113" s="61">
        <f t="shared" si="10"/>
        <v>999</v>
      </c>
      <c r="R113" s="30"/>
      <c r="S113" s="44"/>
    </row>
    <row r="114" spans="1:19" s="2" customFormat="1" ht="18.75" customHeight="1">
      <c r="A114" s="198">
        <v>108</v>
      </c>
      <c r="B114" s="27"/>
      <c r="C114" s="27"/>
      <c r="D114" s="28"/>
      <c r="E114" s="29"/>
      <c r="F114" s="60"/>
      <c r="G114" s="60"/>
      <c r="H114" s="28"/>
      <c r="I114" s="28"/>
      <c r="J114" s="30"/>
      <c r="K114" s="195">
        <f t="shared" si="6"/>
        <v>0</v>
      </c>
      <c r="L114" s="190" t="str">
        <f t="shared" si="7"/>
        <v>ZZZ9</v>
      </c>
      <c r="M114" s="197">
        <f t="shared" si="8"/>
        <v>999</v>
      </c>
      <c r="N114" s="190">
        <f t="shared" si="9"/>
        <v>999</v>
      </c>
      <c r="O114" s="185"/>
      <c r="P114" s="188"/>
      <c r="Q114" s="61">
        <f t="shared" si="10"/>
        <v>999</v>
      </c>
      <c r="R114" s="30"/>
      <c r="S114" s="44"/>
    </row>
    <row r="115" spans="1:19" s="2" customFormat="1" ht="18.75" customHeight="1">
      <c r="A115" s="198">
        <v>109</v>
      </c>
      <c r="B115" s="27"/>
      <c r="C115" s="27"/>
      <c r="D115" s="28"/>
      <c r="E115" s="29"/>
      <c r="F115" s="60"/>
      <c r="G115" s="60"/>
      <c r="H115" s="28"/>
      <c r="I115" s="28"/>
      <c r="J115" s="30"/>
      <c r="K115" s="195">
        <f t="shared" si="6"/>
        <v>0</v>
      </c>
      <c r="L115" s="190" t="str">
        <f t="shared" si="7"/>
        <v>ZZZ9</v>
      </c>
      <c r="M115" s="197">
        <f t="shared" si="8"/>
        <v>999</v>
      </c>
      <c r="N115" s="190">
        <f t="shared" si="9"/>
        <v>999</v>
      </c>
      <c r="O115" s="185"/>
      <c r="P115" s="188"/>
      <c r="Q115" s="61">
        <f t="shared" si="10"/>
        <v>999</v>
      </c>
      <c r="R115" s="30"/>
      <c r="S115" s="44"/>
    </row>
    <row r="116" spans="1:19" s="2" customFormat="1" ht="18.75" customHeight="1">
      <c r="A116" s="198">
        <v>110</v>
      </c>
      <c r="B116" s="27"/>
      <c r="C116" s="27"/>
      <c r="D116" s="28"/>
      <c r="E116" s="29"/>
      <c r="F116" s="60"/>
      <c r="G116" s="60"/>
      <c r="H116" s="28"/>
      <c r="I116" s="28"/>
      <c r="J116" s="30"/>
      <c r="K116" s="195">
        <f t="shared" si="6"/>
        <v>0</v>
      </c>
      <c r="L116" s="190" t="str">
        <f t="shared" si="7"/>
        <v>ZZZ9</v>
      </c>
      <c r="M116" s="197">
        <f t="shared" si="8"/>
        <v>999</v>
      </c>
      <c r="N116" s="190">
        <f t="shared" si="9"/>
        <v>999</v>
      </c>
      <c r="O116" s="185"/>
      <c r="P116" s="188"/>
      <c r="Q116" s="61">
        <f t="shared" si="10"/>
        <v>999</v>
      </c>
      <c r="R116" s="30"/>
      <c r="S116" s="44"/>
    </row>
    <row r="117" spans="1:19" s="2" customFormat="1" ht="18.75" customHeight="1">
      <c r="A117" s="198">
        <v>111</v>
      </c>
      <c r="B117" s="27"/>
      <c r="C117" s="27"/>
      <c r="D117" s="28"/>
      <c r="E117" s="29"/>
      <c r="F117" s="60"/>
      <c r="G117" s="60"/>
      <c r="H117" s="28"/>
      <c r="I117" s="28"/>
      <c r="J117" s="30"/>
      <c r="K117" s="195">
        <f t="shared" si="6"/>
        <v>0</v>
      </c>
      <c r="L117" s="190" t="str">
        <f t="shared" si="7"/>
        <v>ZZZ9</v>
      </c>
      <c r="M117" s="197">
        <f t="shared" si="8"/>
        <v>999</v>
      </c>
      <c r="N117" s="190">
        <f t="shared" si="9"/>
        <v>999</v>
      </c>
      <c r="O117" s="185"/>
      <c r="P117" s="188"/>
      <c r="Q117" s="61">
        <f t="shared" si="10"/>
        <v>999</v>
      </c>
      <c r="R117" s="30"/>
      <c r="S117" s="44"/>
    </row>
    <row r="118" spans="1:19" s="2" customFormat="1" ht="18.75" customHeight="1">
      <c r="A118" s="198">
        <v>112</v>
      </c>
      <c r="B118" s="27"/>
      <c r="C118" s="27"/>
      <c r="D118" s="28"/>
      <c r="E118" s="29"/>
      <c r="F118" s="60"/>
      <c r="G118" s="60"/>
      <c r="H118" s="28"/>
      <c r="I118" s="28"/>
      <c r="J118" s="30"/>
      <c r="K118" s="195">
        <f t="shared" si="6"/>
        <v>0</v>
      </c>
      <c r="L118" s="190" t="str">
        <f t="shared" si="7"/>
        <v>ZZZ9</v>
      </c>
      <c r="M118" s="197">
        <f t="shared" si="8"/>
        <v>999</v>
      </c>
      <c r="N118" s="190">
        <f t="shared" si="9"/>
        <v>999</v>
      </c>
      <c r="O118" s="185"/>
      <c r="P118" s="188"/>
      <c r="Q118" s="61">
        <f t="shared" si="10"/>
        <v>999</v>
      </c>
      <c r="R118" s="30"/>
      <c r="S118" s="44"/>
    </row>
    <row r="119" spans="1:19" s="2" customFormat="1" ht="18.75" customHeight="1">
      <c r="A119" s="198">
        <v>113</v>
      </c>
      <c r="B119" s="27"/>
      <c r="C119" s="27"/>
      <c r="D119" s="28"/>
      <c r="E119" s="29"/>
      <c r="F119" s="60"/>
      <c r="G119" s="60"/>
      <c r="H119" s="28"/>
      <c r="I119" s="28"/>
      <c r="J119" s="30"/>
      <c r="K119" s="195">
        <f t="shared" si="6"/>
        <v>0</v>
      </c>
      <c r="L119" s="190" t="str">
        <f t="shared" si="7"/>
        <v>ZZZ9</v>
      </c>
      <c r="M119" s="197">
        <f t="shared" si="8"/>
        <v>999</v>
      </c>
      <c r="N119" s="190">
        <f t="shared" si="9"/>
        <v>999</v>
      </c>
      <c r="O119" s="185"/>
      <c r="P119" s="188"/>
      <c r="Q119" s="61">
        <f t="shared" si="10"/>
        <v>999</v>
      </c>
      <c r="R119" s="30"/>
      <c r="S119" s="44"/>
    </row>
    <row r="120" spans="1:19" s="2" customFormat="1" ht="18.75" customHeight="1">
      <c r="A120" s="198">
        <v>114</v>
      </c>
      <c r="B120" s="27"/>
      <c r="C120" s="27"/>
      <c r="D120" s="28"/>
      <c r="E120" s="29"/>
      <c r="F120" s="60"/>
      <c r="G120" s="60"/>
      <c r="H120" s="28"/>
      <c r="I120" s="28"/>
      <c r="J120" s="30"/>
      <c r="K120" s="195">
        <f t="shared" si="6"/>
        <v>0</v>
      </c>
      <c r="L120" s="190" t="str">
        <f t="shared" si="7"/>
        <v>ZZZ9</v>
      </c>
      <c r="M120" s="197">
        <f t="shared" si="8"/>
        <v>999</v>
      </c>
      <c r="N120" s="190">
        <f t="shared" si="9"/>
        <v>999</v>
      </c>
      <c r="O120" s="185"/>
      <c r="P120" s="188"/>
      <c r="Q120" s="61">
        <f t="shared" si="10"/>
        <v>999</v>
      </c>
      <c r="R120" s="30"/>
      <c r="S120" s="44"/>
    </row>
    <row r="121" spans="1:19" s="2" customFormat="1" ht="18.75" customHeight="1">
      <c r="A121" s="198">
        <v>115</v>
      </c>
      <c r="B121" s="27"/>
      <c r="C121" s="27"/>
      <c r="D121" s="28"/>
      <c r="E121" s="29"/>
      <c r="F121" s="60"/>
      <c r="G121" s="60"/>
      <c r="H121" s="28"/>
      <c r="I121" s="28"/>
      <c r="J121" s="30"/>
      <c r="K121" s="195">
        <f t="shared" si="6"/>
        <v>0</v>
      </c>
      <c r="L121" s="190" t="str">
        <f t="shared" si="7"/>
        <v>ZZZ9</v>
      </c>
      <c r="M121" s="197">
        <f t="shared" si="8"/>
        <v>999</v>
      </c>
      <c r="N121" s="190">
        <f t="shared" si="9"/>
        <v>999</v>
      </c>
      <c r="O121" s="185"/>
      <c r="P121" s="188"/>
      <c r="Q121" s="61">
        <f t="shared" si="10"/>
        <v>999</v>
      </c>
      <c r="R121" s="30"/>
      <c r="S121" s="44"/>
    </row>
    <row r="122" spans="1:19" s="2" customFormat="1" ht="18.75" customHeight="1">
      <c r="A122" s="198">
        <v>116</v>
      </c>
      <c r="B122" s="27"/>
      <c r="C122" s="27"/>
      <c r="D122" s="28"/>
      <c r="E122" s="29"/>
      <c r="F122" s="60"/>
      <c r="G122" s="60"/>
      <c r="H122" s="28"/>
      <c r="I122" s="28"/>
      <c r="J122" s="30"/>
      <c r="K122" s="195">
        <f t="shared" si="6"/>
        <v>0</v>
      </c>
      <c r="L122" s="190" t="str">
        <f t="shared" si="7"/>
        <v>ZZZ9</v>
      </c>
      <c r="M122" s="197">
        <f t="shared" si="8"/>
        <v>999</v>
      </c>
      <c r="N122" s="190">
        <f t="shared" si="9"/>
        <v>999</v>
      </c>
      <c r="O122" s="185"/>
      <c r="P122" s="188"/>
      <c r="Q122" s="61">
        <f t="shared" si="10"/>
        <v>999</v>
      </c>
      <c r="R122" s="30"/>
      <c r="S122" s="44"/>
    </row>
    <row r="123" spans="1:19" s="2" customFormat="1" ht="18.75" customHeight="1">
      <c r="A123" s="198">
        <v>117</v>
      </c>
      <c r="B123" s="27"/>
      <c r="C123" s="27"/>
      <c r="D123" s="28"/>
      <c r="E123" s="29"/>
      <c r="F123" s="60"/>
      <c r="G123" s="60"/>
      <c r="H123" s="28"/>
      <c r="I123" s="28"/>
      <c r="J123" s="30"/>
      <c r="K123" s="195">
        <f t="shared" si="6"/>
        <v>0</v>
      </c>
      <c r="L123" s="190" t="str">
        <f t="shared" si="7"/>
        <v>ZZZ9</v>
      </c>
      <c r="M123" s="197">
        <f t="shared" si="8"/>
        <v>999</v>
      </c>
      <c r="N123" s="190">
        <f t="shared" si="9"/>
        <v>999</v>
      </c>
      <c r="O123" s="185"/>
      <c r="P123" s="188"/>
      <c r="Q123" s="61">
        <f t="shared" si="10"/>
        <v>999</v>
      </c>
      <c r="R123" s="30"/>
      <c r="S123" s="44"/>
    </row>
    <row r="124" spans="1:19" s="2" customFormat="1" ht="18.75" customHeight="1">
      <c r="A124" s="198">
        <v>118</v>
      </c>
      <c r="B124" s="27"/>
      <c r="C124" s="27"/>
      <c r="D124" s="28"/>
      <c r="E124" s="29"/>
      <c r="F124" s="60"/>
      <c r="G124" s="60"/>
      <c r="H124" s="28"/>
      <c r="I124" s="28"/>
      <c r="J124" s="30"/>
      <c r="K124" s="195">
        <f t="shared" si="6"/>
        <v>0</v>
      </c>
      <c r="L124" s="190" t="str">
        <f t="shared" si="7"/>
        <v>ZZZ9</v>
      </c>
      <c r="M124" s="197">
        <f t="shared" si="8"/>
        <v>999</v>
      </c>
      <c r="N124" s="190">
        <f t="shared" si="9"/>
        <v>999</v>
      </c>
      <c r="O124" s="185"/>
      <c r="P124" s="188"/>
      <c r="Q124" s="61">
        <f t="shared" si="10"/>
        <v>999</v>
      </c>
      <c r="R124" s="30"/>
      <c r="S124" s="44"/>
    </row>
    <row r="125" spans="1:19" s="2" customFormat="1" ht="18.75" customHeight="1">
      <c r="A125" s="198">
        <v>119</v>
      </c>
      <c r="B125" s="27"/>
      <c r="C125" s="27"/>
      <c r="D125" s="28"/>
      <c r="E125" s="29"/>
      <c r="F125" s="60"/>
      <c r="G125" s="60"/>
      <c r="H125" s="28"/>
      <c r="I125" s="28"/>
      <c r="J125" s="30"/>
      <c r="K125" s="195">
        <f t="shared" si="6"/>
        <v>0</v>
      </c>
      <c r="L125" s="190" t="str">
        <f t="shared" si="7"/>
        <v>ZZZ9</v>
      </c>
      <c r="M125" s="197">
        <f t="shared" si="8"/>
        <v>999</v>
      </c>
      <c r="N125" s="190">
        <f t="shared" si="9"/>
        <v>999</v>
      </c>
      <c r="O125" s="185"/>
      <c r="P125" s="188"/>
      <c r="Q125" s="61">
        <f t="shared" si="10"/>
        <v>999</v>
      </c>
      <c r="R125" s="30"/>
      <c r="S125" s="44"/>
    </row>
    <row r="126" spans="1:19" s="2" customFormat="1" ht="18.75" customHeight="1">
      <c r="A126" s="198">
        <v>120</v>
      </c>
      <c r="B126" s="27"/>
      <c r="C126" s="27"/>
      <c r="D126" s="28"/>
      <c r="E126" s="29"/>
      <c r="F126" s="60"/>
      <c r="G126" s="60"/>
      <c r="H126" s="28"/>
      <c r="I126" s="28"/>
      <c r="J126" s="30"/>
      <c r="K126" s="195">
        <f t="shared" si="6"/>
        <v>0</v>
      </c>
      <c r="L126" s="190" t="str">
        <f t="shared" si="7"/>
        <v>ZZZ9</v>
      </c>
      <c r="M126" s="197">
        <f t="shared" si="8"/>
        <v>999</v>
      </c>
      <c r="N126" s="190">
        <f t="shared" si="9"/>
        <v>999</v>
      </c>
      <c r="O126" s="185"/>
      <c r="P126" s="188"/>
      <c r="Q126" s="61">
        <f t="shared" si="10"/>
        <v>999</v>
      </c>
      <c r="R126" s="30"/>
      <c r="S126" s="44"/>
    </row>
    <row r="127" spans="1:19" s="2" customFormat="1" ht="18.75" customHeight="1">
      <c r="A127" s="198">
        <v>121</v>
      </c>
      <c r="B127" s="27"/>
      <c r="C127" s="27"/>
      <c r="D127" s="28"/>
      <c r="E127" s="29"/>
      <c r="F127" s="60"/>
      <c r="G127" s="60"/>
      <c r="H127" s="28"/>
      <c r="I127" s="28"/>
      <c r="J127" s="30"/>
      <c r="K127" s="195">
        <f t="shared" si="6"/>
        <v>0</v>
      </c>
      <c r="L127" s="190" t="str">
        <f t="shared" si="7"/>
        <v>ZZZ9</v>
      </c>
      <c r="M127" s="197">
        <f t="shared" si="8"/>
        <v>999</v>
      </c>
      <c r="N127" s="190">
        <f t="shared" si="9"/>
        <v>999</v>
      </c>
      <c r="O127" s="185"/>
      <c r="P127" s="188"/>
      <c r="Q127" s="61">
        <f t="shared" si="10"/>
        <v>999</v>
      </c>
      <c r="R127" s="30"/>
      <c r="S127" s="44"/>
    </row>
    <row r="128" spans="1:19" s="2" customFormat="1" ht="18.75" customHeight="1">
      <c r="A128" s="198">
        <v>122</v>
      </c>
      <c r="B128" s="27"/>
      <c r="C128" s="27"/>
      <c r="D128" s="28"/>
      <c r="E128" s="29"/>
      <c r="F128" s="60"/>
      <c r="G128" s="60"/>
      <c r="H128" s="28"/>
      <c r="I128" s="28"/>
      <c r="J128" s="30"/>
      <c r="K128" s="195">
        <f t="shared" si="6"/>
        <v>0</v>
      </c>
      <c r="L128" s="190" t="str">
        <f t="shared" si="7"/>
        <v>ZZZ9</v>
      </c>
      <c r="M128" s="197">
        <f t="shared" si="8"/>
        <v>999</v>
      </c>
      <c r="N128" s="190">
        <f t="shared" si="9"/>
        <v>999</v>
      </c>
      <c r="O128" s="185"/>
      <c r="P128" s="188"/>
      <c r="Q128" s="61">
        <f t="shared" si="10"/>
        <v>999</v>
      </c>
      <c r="R128" s="30"/>
      <c r="S128" s="44"/>
    </row>
    <row r="129" spans="1:19" s="2" customFormat="1" ht="18.75" customHeight="1">
      <c r="A129" s="198">
        <v>123</v>
      </c>
      <c r="B129" s="27"/>
      <c r="C129" s="27"/>
      <c r="D129" s="28"/>
      <c r="E129" s="29"/>
      <c r="F129" s="60"/>
      <c r="G129" s="60"/>
      <c r="H129" s="28"/>
      <c r="I129" s="28"/>
      <c r="J129" s="30"/>
      <c r="K129" s="195">
        <f t="shared" si="6"/>
        <v>0</v>
      </c>
      <c r="L129" s="190" t="str">
        <f t="shared" si="7"/>
        <v>ZZZ9</v>
      </c>
      <c r="M129" s="197">
        <f t="shared" si="8"/>
        <v>999</v>
      </c>
      <c r="N129" s="190">
        <f t="shared" si="9"/>
        <v>999</v>
      </c>
      <c r="O129" s="185"/>
      <c r="P129" s="188"/>
      <c r="Q129" s="61">
        <f t="shared" si="10"/>
        <v>999</v>
      </c>
      <c r="R129" s="30"/>
      <c r="S129" s="44"/>
    </row>
    <row r="130" spans="1:19" s="2" customFormat="1" ht="18.75" customHeight="1">
      <c r="A130" s="198">
        <v>124</v>
      </c>
      <c r="B130" s="27"/>
      <c r="C130" s="27"/>
      <c r="D130" s="28"/>
      <c r="E130" s="29"/>
      <c r="F130" s="60"/>
      <c r="G130" s="60"/>
      <c r="H130" s="28"/>
      <c r="I130" s="28"/>
      <c r="J130" s="30"/>
      <c r="K130" s="195">
        <f t="shared" si="6"/>
        <v>0</v>
      </c>
      <c r="L130" s="190" t="str">
        <f t="shared" si="7"/>
        <v>ZZZ9</v>
      </c>
      <c r="M130" s="197">
        <f t="shared" si="8"/>
        <v>999</v>
      </c>
      <c r="N130" s="190">
        <f t="shared" si="9"/>
        <v>999</v>
      </c>
      <c r="O130" s="185"/>
      <c r="P130" s="188"/>
      <c r="Q130" s="61">
        <f t="shared" si="10"/>
        <v>999</v>
      </c>
      <c r="R130" s="30"/>
      <c r="S130" s="44"/>
    </row>
    <row r="131" spans="1:19" s="2" customFormat="1" ht="18.75" customHeight="1">
      <c r="A131" s="198">
        <v>125</v>
      </c>
      <c r="B131" s="27"/>
      <c r="C131" s="27"/>
      <c r="D131" s="28"/>
      <c r="E131" s="29"/>
      <c r="F131" s="60"/>
      <c r="G131" s="60"/>
      <c r="H131" s="28"/>
      <c r="I131" s="28"/>
      <c r="J131" s="30"/>
      <c r="K131" s="195">
        <f t="shared" si="6"/>
        <v>0</v>
      </c>
      <c r="L131" s="190" t="str">
        <f t="shared" si="7"/>
        <v>ZZZ9</v>
      </c>
      <c r="M131" s="197">
        <f t="shared" si="8"/>
        <v>999</v>
      </c>
      <c r="N131" s="190">
        <f t="shared" si="9"/>
        <v>999</v>
      </c>
      <c r="O131" s="185"/>
      <c r="P131" s="188"/>
      <c r="Q131" s="61">
        <f t="shared" si="10"/>
        <v>999</v>
      </c>
      <c r="R131" s="30"/>
      <c r="S131" s="44"/>
    </row>
    <row r="132" spans="1:19" s="2" customFormat="1" ht="18.75" customHeight="1">
      <c r="A132" s="198">
        <v>126</v>
      </c>
      <c r="B132" s="27"/>
      <c r="C132" s="27"/>
      <c r="D132" s="28"/>
      <c r="E132" s="29"/>
      <c r="F132" s="60"/>
      <c r="G132" s="60"/>
      <c r="H132" s="28"/>
      <c r="I132" s="28"/>
      <c r="J132" s="30"/>
      <c r="K132" s="195">
        <f t="shared" si="6"/>
        <v>0</v>
      </c>
      <c r="L132" s="190" t="str">
        <f t="shared" si="7"/>
        <v>ZZZ9</v>
      </c>
      <c r="M132" s="197">
        <f t="shared" si="8"/>
        <v>999</v>
      </c>
      <c r="N132" s="190">
        <f t="shared" si="9"/>
        <v>999</v>
      </c>
      <c r="O132" s="185"/>
      <c r="P132" s="188"/>
      <c r="Q132" s="61">
        <f t="shared" si="10"/>
        <v>999</v>
      </c>
      <c r="R132" s="30"/>
      <c r="S132" s="44"/>
    </row>
    <row r="133" spans="1:19" s="2" customFormat="1" ht="18.75" customHeight="1">
      <c r="A133" s="198">
        <v>127</v>
      </c>
      <c r="B133" s="27"/>
      <c r="C133" s="27"/>
      <c r="D133" s="28"/>
      <c r="E133" s="29"/>
      <c r="F133" s="60"/>
      <c r="G133" s="60"/>
      <c r="H133" s="28"/>
      <c r="I133" s="28"/>
      <c r="J133" s="30"/>
      <c r="K133" s="195">
        <f t="shared" si="6"/>
        <v>0</v>
      </c>
      <c r="L133" s="190" t="str">
        <f t="shared" si="7"/>
        <v>ZZZ9</v>
      </c>
      <c r="M133" s="197">
        <f t="shared" si="8"/>
        <v>999</v>
      </c>
      <c r="N133" s="190">
        <f t="shared" si="9"/>
        <v>999</v>
      </c>
      <c r="O133" s="185"/>
      <c r="P133" s="188"/>
      <c r="Q133" s="61">
        <f t="shared" si="10"/>
        <v>999</v>
      </c>
      <c r="R133" s="30"/>
      <c r="S133" s="44"/>
    </row>
    <row r="134" spans="1:19" s="2" customFormat="1" ht="18.75" customHeight="1">
      <c r="A134" s="198">
        <v>128</v>
      </c>
      <c r="B134" s="27"/>
      <c r="C134" s="27"/>
      <c r="D134" s="28"/>
      <c r="E134" s="29"/>
      <c r="F134" s="60"/>
      <c r="G134" s="60"/>
      <c r="H134" s="28"/>
      <c r="I134" s="28"/>
      <c r="J134" s="30"/>
      <c r="K134" s="195">
        <f t="shared" si="6"/>
        <v>0</v>
      </c>
      <c r="L134" s="190" t="str">
        <f t="shared" si="7"/>
        <v>ZZZ9</v>
      </c>
      <c r="M134" s="197">
        <f t="shared" si="8"/>
        <v>999</v>
      </c>
      <c r="N134" s="190">
        <f t="shared" si="9"/>
        <v>999</v>
      </c>
      <c r="O134" s="185"/>
      <c r="P134" s="188"/>
      <c r="Q134" s="61">
        <f t="shared" si="10"/>
        <v>999</v>
      </c>
      <c r="R134" s="30"/>
      <c r="S134" s="44"/>
    </row>
  </sheetData>
  <sheetProtection/>
  <mergeCells count="1">
    <mergeCell ref="A5:B5"/>
  </mergeCells>
  <conditionalFormatting sqref="E7:E134">
    <cfRule type="expression" priority="1" dxfId="37" stopIfTrue="1">
      <formula>AND(ROUNDDOWN(($A$4-E7)/365.25,0)&lt;=13,G7&lt;&gt;"OK")</formula>
    </cfRule>
    <cfRule type="expression" priority="2" dxfId="36" stopIfTrue="1">
      <formula>AND(ROUNDDOWN(($A$4-E7)/365.25,0)&lt;=14,G7&lt;&gt;"OK")</formula>
    </cfRule>
    <cfRule type="expression" priority="3" dxfId="35" stopIfTrue="1">
      <formula>AND(ROUNDDOWN(($A$4-E7)/365.25,0)&lt;=17,G7&lt;&gt;"OK")</formula>
    </cfRule>
  </conditionalFormatting>
  <conditionalFormatting sqref="S7:S134 K7:K134">
    <cfRule type="cellIs" priority="4" dxfId="34" operator="equal" stopIfTrue="1">
      <formula>"Z"</formula>
    </cfRule>
  </conditionalFormatting>
  <conditionalFormatting sqref="A7:A134 B7:D8 B21:D134">
    <cfRule type="expression" priority="5" dxfId="0" stopIfTrue="1">
      <formula>$R7&gt;=1</formula>
    </cfRule>
  </conditionalFormatting>
  <conditionalFormatting sqref="B9:D15">
    <cfRule type="expression" priority="18" dxfId="0" stopIfTrue="1">
      <formula>$R10&gt;=1</formula>
    </cfRule>
  </conditionalFormatting>
  <conditionalFormatting sqref="B16:D20">
    <cfRule type="expression" priority="31" dxfId="0" stopIfTrue="1">
      <formula>$R19&gt;=1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9"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zoomScalePageLayoutView="0" workbookViewId="0" topLeftCell="A10">
      <selection activeCell="W25" sqref="W24:W25"/>
    </sheetView>
  </sheetViews>
  <sheetFormatPr defaultColWidth="9.140625" defaultRowHeight="12.75"/>
  <cols>
    <col min="1" max="1" width="3.28125" style="0" customWidth="1"/>
    <col min="2" max="2" width="2.28125" style="0" customWidth="1"/>
    <col min="3" max="4" width="2.421875" style="0" customWidth="1"/>
    <col min="5" max="5" width="21.57421875" style="0" customWidth="1"/>
    <col min="6" max="6" width="4.00390625" style="0" customWidth="1"/>
    <col min="7" max="7" width="3.421875" style="0" customWidth="1"/>
    <col min="8" max="8" width="2.421875" style="0" customWidth="1"/>
    <col min="9" max="9" width="1.7109375" style="62" customWidth="1"/>
    <col min="10" max="10" width="10.7109375" style="0" customWidth="1"/>
    <col min="11" max="11" width="1.7109375" style="62" customWidth="1"/>
    <col min="12" max="12" width="10.7109375" style="0" customWidth="1"/>
    <col min="13" max="13" width="1.7109375" style="63" customWidth="1"/>
    <col min="14" max="14" width="10.7109375" style="0" customWidth="1"/>
    <col min="15" max="15" width="1.7109375" style="62" customWidth="1"/>
    <col min="16" max="16" width="10.7109375" style="0" customWidth="1"/>
    <col min="17" max="17" width="3.00390625" style="63" customWidth="1"/>
    <col min="18" max="18" width="0" style="0" hidden="1" customWidth="1"/>
    <col min="19" max="19" width="8.28125" style="0" customWidth="1"/>
    <col min="20" max="20" width="11.421875" style="0" hidden="1" customWidth="1"/>
  </cols>
  <sheetData>
    <row r="1" spans="1:17" s="64" customFormat="1" ht="21.75" customHeight="1">
      <c r="A1" s="210" t="s">
        <v>189</v>
      </c>
      <c r="B1" s="18"/>
      <c r="C1" s="65"/>
      <c r="D1" s="65"/>
      <c r="E1" s="65"/>
      <c r="F1" s="65"/>
      <c r="G1" s="65"/>
      <c r="H1" s="174"/>
      <c r="I1" s="66"/>
      <c r="J1" s="45"/>
      <c r="K1" s="45"/>
      <c r="L1" s="19"/>
      <c r="M1" s="66"/>
      <c r="N1" s="66" t="s">
        <v>18</v>
      </c>
      <c r="O1" s="66"/>
      <c r="P1" s="65"/>
      <c r="Q1" s="66"/>
    </row>
    <row r="2" spans="1:17" s="31" customFormat="1" ht="12.75">
      <c r="A2" s="20" t="s">
        <v>190</v>
      </c>
      <c r="B2" s="20"/>
      <c r="C2" s="20"/>
      <c r="D2" s="20"/>
      <c r="E2" s="20"/>
      <c r="F2" s="67"/>
      <c r="G2" s="45" t="s">
        <v>195</v>
      </c>
      <c r="H2" s="32"/>
      <c r="I2" s="68"/>
      <c r="J2" s="45"/>
      <c r="K2" s="45"/>
      <c r="L2" s="45"/>
      <c r="M2" s="68"/>
      <c r="N2" s="32"/>
      <c r="O2" s="68"/>
      <c r="P2" s="32"/>
      <c r="Q2" s="68"/>
    </row>
    <row r="3" spans="1:17" s="4" customFormat="1" ht="11.25" customHeight="1">
      <c r="A3" s="11" t="s">
        <v>1</v>
      </c>
      <c r="B3" s="11"/>
      <c r="C3" s="11"/>
      <c r="D3" s="11"/>
      <c r="E3" s="11"/>
      <c r="F3" s="11" t="s">
        <v>0</v>
      </c>
      <c r="G3" s="11"/>
      <c r="H3" s="11"/>
      <c r="I3" s="69"/>
      <c r="J3" s="11"/>
      <c r="K3" s="69"/>
      <c r="L3" s="11" t="s">
        <v>5</v>
      </c>
      <c r="M3" s="69"/>
      <c r="N3" s="11"/>
      <c r="O3" s="69"/>
      <c r="P3" s="11"/>
      <c r="Q3" s="12" t="s">
        <v>194</v>
      </c>
    </row>
    <row r="4" spans="1:17" s="7" customFormat="1" ht="11.25" customHeight="1" thickBot="1">
      <c r="A4" s="211"/>
      <c r="B4" s="211"/>
      <c r="C4" s="211"/>
      <c r="D4" s="70"/>
      <c r="E4" s="70"/>
      <c r="F4" s="72" t="s">
        <v>191</v>
      </c>
      <c r="G4" s="24"/>
      <c r="H4" s="70"/>
      <c r="I4" s="71"/>
      <c r="J4" s="72"/>
      <c r="K4" s="71"/>
      <c r="L4" s="73" t="s">
        <v>192</v>
      </c>
      <c r="M4" s="71"/>
      <c r="N4" s="70" t="s">
        <v>193</v>
      </c>
      <c r="O4" s="71"/>
      <c r="P4" s="70"/>
      <c r="Q4" s="15"/>
    </row>
    <row r="5" spans="1:17" s="4" customFormat="1" ht="9.75">
      <c r="A5" s="74"/>
      <c r="B5" s="75" t="s">
        <v>19</v>
      </c>
      <c r="C5" s="75" t="s">
        <v>20</v>
      </c>
      <c r="D5" s="75" t="s">
        <v>21</v>
      </c>
      <c r="E5" s="76" t="s">
        <v>22</v>
      </c>
      <c r="F5" s="76" t="s">
        <v>3</v>
      </c>
      <c r="G5" s="76"/>
      <c r="H5" s="76" t="s">
        <v>23</v>
      </c>
      <c r="I5" s="76"/>
      <c r="J5" s="75" t="s">
        <v>24</v>
      </c>
      <c r="K5" s="77"/>
      <c r="L5" s="75" t="s">
        <v>46</v>
      </c>
      <c r="M5" s="77"/>
      <c r="N5" s="75" t="s">
        <v>45</v>
      </c>
      <c r="O5" s="77"/>
      <c r="P5" s="75" t="s">
        <v>25</v>
      </c>
      <c r="Q5" s="78"/>
    </row>
    <row r="6" spans="1:17" s="4" customFormat="1" ht="3.75" customHeight="1" thickBot="1">
      <c r="A6" s="79"/>
      <c r="B6" s="80"/>
      <c r="C6" s="23"/>
      <c r="D6" s="80"/>
      <c r="E6" s="81"/>
      <c r="F6" s="81"/>
      <c r="G6" s="82"/>
      <c r="H6" s="81"/>
      <c r="I6" s="83"/>
      <c r="J6" s="80"/>
      <c r="K6" s="83"/>
      <c r="L6" s="80"/>
      <c r="M6" s="83"/>
      <c r="N6" s="80"/>
      <c r="O6" s="83"/>
      <c r="P6" s="80"/>
      <c r="Q6" s="84"/>
    </row>
    <row r="7" spans="1:20" s="8" customFormat="1" ht="9" customHeight="1">
      <c r="A7" s="85" t="s">
        <v>34</v>
      </c>
      <c r="B7" s="186">
        <f>IF($D7="","",VLOOKUP($D7,'B16 Si Main Draw Prep'!$A$7:$P$70,15))</f>
      </c>
      <c r="C7" s="186">
        <f>IF($D7="","",VLOOKUP($D7,'B16 Si Main Draw Prep'!$A$7:$P$70,16))</f>
      </c>
      <c r="D7" s="86"/>
      <c r="E7" s="87" t="s">
        <v>196</v>
      </c>
      <c r="F7" s="87">
        <f>IF($D7="","",VLOOKUP($D7,'B16 Si Main Draw Prep'!$A$7:$P$70,3))</f>
      </c>
      <c r="G7" s="87"/>
      <c r="H7" s="87">
        <f>IF($D7="","",VLOOKUP($D7,'B16 Si Main Draw Prep'!$A$7:$P$70,4))</f>
      </c>
      <c r="I7" s="141"/>
      <c r="J7" s="94" t="str">
        <f>UPPER(IF(OR(I8="a",I8="as"),E7,IF(OR(I8="b",I8="bs"),E8,)))</f>
        <v>ΧΡIΣΤΟΠΟΥΛΟΣ ΧΡΗΣΤΟΣ</v>
      </c>
      <c r="K7" s="98"/>
      <c r="L7" s="99"/>
      <c r="M7" s="99"/>
      <c r="N7" s="99"/>
      <c r="O7" s="99"/>
      <c r="P7" s="99"/>
      <c r="Q7" s="99"/>
      <c r="R7" s="89"/>
      <c r="T7" s="90" t="e">
        <f>#REF!</f>
        <v>#REF!</v>
      </c>
    </row>
    <row r="8" spans="1:20" s="8" customFormat="1" ht="9" customHeight="1">
      <c r="A8" s="142" t="s">
        <v>36</v>
      </c>
      <c r="B8" s="186">
        <f>IF($D8="","",VLOOKUP($D8,'B16 Si Main Draw Prep'!$A$7:$P$70,15))</f>
      </c>
      <c r="C8" s="186">
        <f>IF($D8="","",VLOOKUP($D8,'B16 Si Main Draw Prep'!$A$7:$P$70,16))</f>
      </c>
      <c r="D8" s="86"/>
      <c r="E8" s="96" t="s">
        <v>119</v>
      </c>
      <c r="F8" s="96">
        <f>IF($D8="","",VLOOKUP($D8,'B16 Si Main Draw Prep'!$A$7:$P$70,3))</f>
      </c>
      <c r="G8" s="96"/>
      <c r="H8" s="96">
        <f>IF($D8="","",VLOOKUP($D8,'B16 Si Main Draw Prep'!$A$7:$P$70,4))</f>
      </c>
      <c r="I8" s="143" t="s">
        <v>118</v>
      </c>
      <c r="J8" s="88"/>
      <c r="K8" s="93"/>
      <c r="L8" s="94" t="s">
        <v>155</v>
      </c>
      <c r="M8" s="98"/>
      <c r="N8" s="99"/>
      <c r="O8" s="99"/>
      <c r="P8" s="99"/>
      <c r="Q8" s="99"/>
      <c r="R8" s="89"/>
      <c r="T8" s="95" t="e">
        <f>#REF!</f>
        <v>#REF!</v>
      </c>
    </row>
    <row r="9" spans="1:20" s="8" customFormat="1" ht="9" customHeight="1">
      <c r="A9" s="91" t="s">
        <v>38</v>
      </c>
      <c r="B9" s="186">
        <f>IF($D9="","",VLOOKUP($D9,'B16 Si Main Draw Prep'!$A$7:$P$70,15))</f>
      </c>
      <c r="C9" s="186">
        <f>IF($D9="","",VLOOKUP($D9,'B16 Si Main Draw Prep'!$A$7:$P$70,16))</f>
      </c>
      <c r="D9" s="86"/>
      <c r="E9" s="96" t="s">
        <v>119</v>
      </c>
      <c r="F9" s="96">
        <f>IF($D9="","",VLOOKUP($D9,'B16 Si Main Draw Prep'!$A$7:$P$70,3))</f>
      </c>
      <c r="G9" s="96"/>
      <c r="H9" s="96">
        <f>IF($D9="","",VLOOKUP($D9,'B16 Si Main Draw Prep'!$A$7:$P$70,4))</f>
      </c>
      <c r="I9" s="141"/>
      <c r="J9" s="94" t="str">
        <f>UPPER(IF(OR(I10="a",I10="as"),E9,IF(OR(I10="b",I10="bs"),E10,)))</f>
        <v>ΠΑΤΡΙΝΕΛΗΣ</v>
      </c>
      <c r="K9" s="144"/>
      <c r="L9" s="88" t="s">
        <v>205</v>
      </c>
      <c r="M9" s="100"/>
      <c r="N9" s="99"/>
      <c r="O9" s="99"/>
      <c r="P9" s="99"/>
      <c r="Q9" s="99"/>
      <c r="R9" s="89"/>
      <c r="T9" s="95" t="e">
        <f>#REF!</f>
        <v>#REF!</v>
      </c>
    </row>
    <row r="10" spans="1:20" s="8" customFormat="1" ht="9" customHeight="1">
      <c r="A10" s="91" t="s">
        <v>40</v>
      </c>
      <c r="B10" s="186">
        <f>IF($D10="","",VLOOKUP($D10,'B16 Si Main Draw Prep'!$A$7:$P$70,15))</f>
        <v>0</v>
      </c>
      <c r="C10" s="186">
        <f>IF($D10="","",VLOOKUP($D10,'B16 Si Main Draw Prep'!$A$7:$P$70,16))</f>
        <v>0</v>
      </c>
      <c r="D10" s="86">
        <v>10</v>
      </c>
      <c r="E10" s="96" t="str">
        <f>UPPER(IF($D10="","",VLOOKUP($D10,'B16 Si Main Draw Prep'!$A$7:$P$70,2)))</f>
        <v>ΠΑΤΡΙΝΕΛΗΣ</v>
      </c>
      <c r="F10" s="96" t="str">
        <f>IF($D10="","",VLOOKUP($D10,'B16 Si Main Draw Prep'!$A$7:$P$70,3))</f>
        <v>ΦΩΤΗΣ</v>
      </c>
      <c r="G10" s="96"/>
      <c r="H10" s="96">
        <f>IF($D10="","",VLOOKUP($D10,'B16 Si Main Draw Prep'!$A$7:$P$70,4))</f>
        <v>0</v>
      </c>
      <c r="I10" s="143" t="s">
        <v>120</v>
      </c>
      <c r="J10" s="88"/>
      <c r="K10" s="99"/>
      <c r="L10" s="92" t="s">
        <v>4</v>
      </c>
      <c r="M10" s="97"/>
      <c r="N10" s="94" t="s">
        <v>155</v>
      </c>
      <c r="O10" s="98"/>
      <c r="P10" s="99"/>
      <c r="Q10" s="99"/>
      <c r="R10" s="89"/>
      <c r="T10" s="95" t="e">
        <f>#REF!</f>
        <v>#REF!</v>
      </c>
    </row>
    <row r="11" spans="1:20" s="8" customFormat="1" ht="9" customHeight="1">
      <c r="A11" s="91" t="s">
        <v>41</v>
      </c>
      <c r="B11" s="186">
        <f>IF($D11="","",VLOOKUP($D11,'B16 Si Main Draw Prep'!$A$7:$P$70,15))</f>
      </c>
      <c r="C11" s="186">
        <f>IF($D11="","",VLOOKUP($D11,'B16 Si Main Draw Prep'!$A$7:$P$70,16))</f>
      </c>
      <c r="D11" s="86"/>
      <c r="E11" s="96" t="s">
        <v>119</v>
      </c>
      <c r="F11" s="96">
        <f>IF($D11="","",VLOOKUP($D11,'B16 Si Main Draw Prep'!$A$7:$P$70,3))</f>
      </c>
      <c r="G11" s="96"/>
      <c r="H11" s="96">
        <f>IF($D11="","",VLOOKUP($D11,'B16 Si Main Draw Prep'!$A$7:$P$70,4))</f>
      </c>
      <c r="I11" s="141"/>
      <c r="J11" s="94" t="str">
        <f>UPPER(IF(OR(I12="a",I12="as"),E11,IF(OR(I12="b",I12="bs"),E12,)))</f>
        <v>ΜΠΟΖΙΟΣ</v>
      </c>
      <c r="K11" s="98"/>
      <c r="L11" s="145"/>
      <c r="M11" s="146"/>
      <c r="N11" s="88" t="s">
        <v>205</v>
      </c>
      <c r="O11" s="100"/>
      <c r="P11" s="99"/>
      <c r="Q11" s="99"/>
      <c r="R11" s="89"/>
      <c r="T11" s="95" t="e">
        <f>#REF!</f>
        <v>#REF!</v>
      </c>
    </row>
    <row r="12" spans="1:20" s="8" customFormat="1" ht="9" customHeight="1">
      <c r="A12" s="91" t="s">
        <v>42</v>
      </c>
      <c r="B12" s="186">
        <f>IF($D12="","",VLOOKUP($D12,'B16 Si Main Draw Prep'!$A$7:$P$70,15))</f>
        <v>0</v>
      </c>
      <c r="C12" s="186">
        <f>IF($D12="","",VLOOKUP($D12,'B16 Si Main Draw Prep'!$A$7:$P$70,16))</f>
        <v>0</v>
      </c>
      <c r="D12" s="86">
        <v>9</v>
      </c>
      <c r="E12" s="96" t="str">
        <f>UPPER(IF($D12="","",VLOOKUP($D12,'B16 Si Main Draw Prep'!$A$7:$P$70,2)))</f>
        <v>ΜΠΟΖΙΟΣ</v>
      </c>
      <c r="F12" s="96" t="str">
        <f>IF($D12="","",VLOOKUP($D12,'B16 Si Main Draw Prep'!$A$7:$P$70,3))</f>
        <v>ΝΙΚΟΛΑΟΣ</v>
      </c>
      <c r="G12" s="96"/>
      <c r="H12" s="96">
        <f>IF($D12="","",VLOOKUP($D12,'B16 Si Main Draw Prep'!$A$7:$P$70,4))</f>
        <v>0</v>
      </c>
      <c r="I12" s="143" t="s">
        <v>120</v>
      </c>
      <c r="J12" s="88"/>
      <c r="K12" s="93"/>
      <c r="L12" s="94" t="s">
        <v>172</v>
      </c>
      <c r="M12" s="147"/>
      <c r="N12" s="99"/>
      <c r="O12" s="100"/>
      <c r="P12" s="99"/>
      <c r="Q12" s="99"/>
      <c r="R12" s="89"/>
      <c r="T12" s="95" t="e">
        <f>#REF!</f>
        <v>#REF!</v>
      </c>
    </row>
    <row r="13" spans="1:20" s="8" customFormat="1" ht="9" customHeight="1">
      <c r="A13" s="142" t="s">
        <v>43</v>
      </c>
      <c r="B13" s="186">
        <f>IF($D13="","",VLOOKUP($D13,'B16 Si Main Draw Prep'!$A$7:$P$70,15))</f>
      </c>
      <c r="C13" s="186">
        <f>IF($D13="","",VLOOKUP($D13,'B16 Si Main Draw Prep'!$A$7:$P$70,16))</f>
      </c>
      <c r="D13" s="86"/>
      <c r="E13" s="96" t="s">
        <v>119</v>
      </c>
      <c r="F13" s="96">
        <f>IF($D13="","",VLOOKUP($D13,'B16 Si Main Draw Prep'!$A$7:$P$70,3))</f>
      </c>
      <c r="G13" s="96"/>
      <c r="H13" s="96">
        <f>IF($D13="","",VLOOKUP($D13,'B16 Si Main Draw Prep'!$A$7:$P$70,4))</f>
      </c>
      <c r="I13" s="141"/>
      <c r="J13" s="94" t="str">
        <f>UPPER(IF(OR(I14="a",I14="as"),E13,IF(OR(I14="b",I14="bs"),E14,)))</f>
        <v>ΧΙΩΤΗΣ ΠΑΝΑΓΙΩΤΗΣ</v>
      </c>
      <c r="K13" s="102"/>
      <c r="L13" s="88" t="s">
        <v>205</v>
      </c>
      <c r="M13" s="99"/>
      <c r="N13" s="99"/>
      <c r="O13" s="100"/>
      <c r="P13" s="99"/>
      <c r="Q13" s="99"/>
      <c r="R13" s="89"/>
      <c r="T13" s="95" t="e">
        <f>#REF!</f>
        <v>#REF!</v>
      </c>
    </row>
    <row r="14" spans="1:20" s="8" customFormat="1" ht="9" customHeight="1">
      <c r="A14" s="103" t="s">
        <v>44</v>
      </c>
      <c r="B14" s="186">
        <f>IF($D14="","",VLOOKUP($D14,'B16 Si Main Draw Prep'!$A$7:$P$70,15))</f>
      </c>
      <c r="C14" s="186">
        <f>IF($D14="","",VLOOKUP($D14,'B16 Si Main Draw Prep'!$A$7:$P$70,16))</f>
      </c>
      <c r="D14" s="86"/>
      <c r="E14" s="87" t="s">
        <v>184</v>
      </c>
      <c r="F14" s="87">
        <f>IF($D14="","",VLOOKUP($D14,'B16 Si Main Draw Prep'!$A$7:$P$70,3))</f>
      </c>
      <c r="G14" s="87"/>
      <c r="H14" s="87">
        <f>IF($D14="","",VLOOKUP($D14,'B16 Si Main Draw Prep'!$A$7:$P$70,4))</f>
      </c>
      <c r="I14" s="143" t="s">
        <v>120</v>
      </c>
      <c r="J14" s="88"/>
      <c r="K14" s="99"/>
      <c r="L14" s="99"/>
      <c r="M14" s="148"/>
      <c r="N14" s="92" t="s">
        <v>4</v>
      </c>
      <c r="O14" s="97"/>
      <c r="P14" s="94" t="s">
        <v>155</v>
      </c>
      <c r="Q14" s="98"/>
      <c r="R14" s="89"/>
      <c r="T14" s="95" t="e">
        <f>#REF!</f>
        <v>#REF!</v>
      </c>
    </row>
    <row r="15" spans="1:20" s="8" customFormat="1" ht="9" customHeight="1">
      <c r="A15" s="85" t="s">
        <v>47</v>
      </c>
      <c r="B15" s="186">
        <f>IF($D15="","",VLOOKUP($D15,'B16 Si Main Draw Prep'!$A$7:$P$70,15))</f>
      </c>
      <c r="C15" s="186">
        <f>IF($D15="","",VLOOKUP($D15,'B16 Si Main Draw Prep'!$A$7:$P$70,16))</f>
      </c>
      <c r="D15" s="86"/>
      <c r="E15" s="87" t="s">
        <v>180</v>
      </c>
      <c r="F15" s="87">
        <f>IF($D15="","",VLOOKUP($D15,'B16 Si Main Draw Prep'!$A$7:$P$70,3))</f>
      </c>
      <c r="G15" s="87"/>
      <c r="H15" s="87">
        <f>IF($D15="","",VLOOKUP($D15,'B16 Si Main Draw Prep'!$A$7:$P$70,4))</f>
      </c>
      <c r="I15" s="141"/>
      <c r="J15" s="94" t="str">
        <f>UPPER(IF(OR(I16="a",I16="as"),E15,IF(OR(I16="b",I16="bs"),E16,)))</f>
        <v>ΖΔΡΑΚΑΣ ΘΑΝΑΣΗΣ</v>
      </c>
      <c r="K15" s="98"/>
      <c r="L15" s="99"/>
      <c r="M15" s="99"/>
      <c r="N15" s="99"/>
      <c r="O15" s="100"/>
      <c r="P15" s="88" t="s">
        <v>204</v>
      </c>
      <c r="Q15" s="100"/>
      <c r="R15" s="89"/>
      <c r="T15" s="95" t="e">
        <f>#REF!</f>
        <v>#REF!</v>
      </c>
    </row>
    <row r="16" spans="1:20" s="8" customFormat="1" ht="9" customHeight="1" thickBot="1">
      <c r="A16" s="142" t="s">
        <v>48</v>
      </c>
      <c r="B16" s="186">
        <f>IF($D16="","",VLOOKUP($D16,'B16 Si Main Draw Prep'!$A$7:$P$70,15))</f>
      </c>
      <c r="C16" s="186">
        <f>IF($D16="","",VLOOKUP($D16,'B16 Si Main Draw Prep'!$A$7:$P$70,16))</f>
      </c>
      <c r="D16" s="86"/>
      <c r="E16" s="96" t="s">
        <v>119</v>
      </c>
      <c r="F16" s="96">
        <f>IF($D16="","",VLOOKUP($D16,'B16 Si Main Draw Prep'!$A$7:$P$70,3))</f>
      </c>
      <c r="G16" s="96"/>
      <c r="H16" s="96">
        <f>IF($D16="","",VLOOKUP($D16,'B16 Si Main Draw Prep'!$A$7:$P$70,4))</f>
      </c>
      <c r="I16" s="143" t="s">
        <v>118</v>
      </c>
      <c r="J16" s="88"/>
      <c r="K16" s="93"/>
      <c r="L16" s="94" t="s">
        <v>142</v>
      </c>
      <c r="M16" s="98"/>
      <c r="N16" s="99"/>
      <c r="O16" s="100"/>
      <c r="P16" s="99"/>
      <c r="Q16" s="100"/>
      <c r="R16" s="89"/>
      <c r="T16" s="101" t="e">
        <f>#REF!</f>
        <v>#REF!</v>
      </c>
    </row>
    <row r="17" spans="1:18" s="8" customFormat="1" ht="9" customHeight="1">
      <c r="A17" s="91" t="s">
        <v>49</v>
      </c>
      <c r="B17" s="186">
        <f>IF($D17="","",VLOOKUP($D17,'B16 Si Main Draw Prep'!$A$7:$P$70,15))</f>
        <v>0</v>
      </c>
      <c r="C17" s="186">
        <f>IF($D17="","",VLOOKUP($D17,'B16 Si Main Draw Prep'!$A$7:$P$70,16))</f>
        <v>0</v>
      </c>
      <c r="D17" s="86">
        <v>30</v>
      </c>
      <c r="E17" s="96" t="str">
        <f>UPPER(IF($D17="","",VLOOKUP($D17,'B16 Si Main Draw Prep'!$A$7:$P$70,2)))</f>
        <v>ΠΑΠΑΝΙΚΟΛΑΟΥ</v>
      </c>
      <c r="F17" s="96" t="str">
        <f>IF($D17="","",VLOOKUP($D17,'B16 Si Main Draw Prep'!$A$7:$P$70,3))</f>
        <v>ΝΤΥΛΑΝ</v>
      </c>
      <c r="G17" s="96"/>
      <c r="H17" s="96">
        <f>IF($D17="","",VLOOKUP($D17,'B16 Si Main Draw Prep'!$A$7:$P$70,4))</f>
        <v>0</v>
      </c>
      <c r="I17" s="141"/>
      <c r="J17" s="94" t="str">
        <f>UPPER(IF(OR(I18="a",I18="as"),E17,IF(OR(I18="b",I18="bs"),E18,)))</f>
        <v>ΠΑΠΑΝΙΚΟΛΑΟΥ</v>
      </c>
      <c r="K17" s="144"/>
      <c r="L17" s="88" t="s">
        <v>204</v>
      </c>
      <c r="M17" s="100"/>
      <c r="N17" s="99"/>
      <c r="O17" s="100"/>
      <c r="P17" s="99"/>
      <c r="Q17" s="100"/>
      <c r="R17" s="89"/>
    </row>
    <row r="18" spans="1:18" s="8" customFormat="1" ht="9" customHeight="1">
      <c r="A18" s="91" t="s">
        <v>50</v>
      </c>
      <c r="B18" s="186">
        <f>IF($D18="","",VLOOKUP($D18,'B16 Si Main Draw Prep'!$A$7:$P$70,15))</f>
      </c>
      <c r="C18" s="186">
        <f>IF($D18="","",VLOOKUP($D18,'B16 Si Main Draw Prep'!$A$7:$P$70,16))</f>
      </c>
      <c r="D18" s="86"/>
      <c r="E18" s="96" t="s">
        <v>119</v>
      </c>
      <c r="F18" s="96">
        <f>IF($D18="","",VLOOKUP($D18,'B16 Si Main Draw Prep'!$A$7:$P$70,3))</f>
      </c>
      <c r="G18" s="96"/>
      <c r="H18" s="96">
        <f>IF($D18="","",VLOOKUP($D18,'B16 Si Main Draw Prep'!$A$7:$P$70,4))</f>
      </c>
      <c r="I18" s="143" t="s">
        <v>118</v>
      </c>
      <c r="J18" s="88"/>
      <c r="K18" s="99"/>
      <c r="L18" s="92" t="s">
        <v>4</v>
      </c>
      <c r="M18" s="97"/>
      <c r="N18" s="94" t="s">
        <v>160</v>
      </c>
      <c r="O18" s="102"/>
      <c r="P18" s="99"/>
      <c r="Q18" s="100"/>
      <c r="R18" s="89"/>
    </row>
    <row r="19" spans="1:18" s="8" customFormat="1" ht="9" customHeight="1">
      <c r="A19" s="91" t="s">
        <v>51</v>
      </c>
      <c r="B19" s="186">
        <f>IF($D19="","",VLOOKUP($D19,'B16 Si Main Draw Prep'!$A$7:$P$70,15))</f>
      </c>
      <c r="C19" s="186">
        <f>IF($D19="","",VLOOKUP($D19,'B16 Si Main Draw Prep'!$A$7:$P$70,16))</f>
      </c>
      <c r="D19" s="86"/>
      <c r="E19" s="96" t="s">
        <v>119</v>
      </c>
      <c r="F19" s="96">
        <f>IF($D19="","",VLOOKUP($D19,'B16 Si Main Draw Prep'!$A$7:$P$70,3))</f>
      </c>
      <c r="G19" s="96"/>
      <c r="H19" s="96">
        <f>IF($D19="","",VLOOKUP($D19,'B16 Si Main Draw Prep'!$A$7:$P$70,4))</f>
      </c>
      <c r="I19" s="141"/>
      <c r="J19" s="94" t="str">
        <f>UPPER(IF(OR(I20="a",I20="as"),E19,IF(OR(I20="b",I20="bs"),E20,)))</f>
        <v>ΔΟΥΚΟΥΜΟΠΟΥΛΟΣ</v>
      </c>
      <c r="K19" s="98"/>
      <c r="L19" s="145"/>
      <c r="M19" s="146"/>
      <c r="N19" s="88" t="s">
        <v>209</v>
      </c>
      <c r="O19" s="99"/>
      <c r="P19" s="99"/>
      <c r="Q19" s="100"/>
      <c r="R19" s="89"/>
    </row>
    <row r="20" spans="1:18" s="8" customFormat="1" ht="9" customHeight="1">
      <c r="A20" s="91" t="s">
        <v>52</v>
      </c>
      <c r="B20" s="186">
        <f>IF($D20="","",VLOOKUP($D20,'B16 Si Main Draw Prep'!$A$7:$P$70,15))</f>
        <v>0</v>
      </c>
      <c r="C20" s="186">
        <f>IF($D20="","",VLOOKUP($D20,'B16 Si Main Draw Prep'!$A$7:$P$70,16))</f>
        <v>0</v>
      </c>
      <c r="D20" s="86">
        <v>24</v>
      </c>
      <c r="E20" s="96" t="str">
        <f>UPPER(IF($D20="","",VLOOKUP($D20,'B16 Si Main Draw Prep'!$A$7:$P$70,2)))</f>
        <v>ΔΟΥΚΟΥΜΟΠΟΥΛΟΣ</v>
      </c>
      <c r="F20" s="96" t="str">
        <f>IF($D20="","",VLOOKUP($D20,'B16 Si Main Draw Prep'!$A$7:$P$70,3))</f>
        <v>ΔΗΜΗΤΡΙΟΣ</v>
      </c>
      <c r="G20" s="96"/>
      <c r="H20" s="96">
        <f>IF($D20="","",VLOOKUP($D20,'B16 Si Main Draw Prep'!$A$7:$P$70,4))</f>
        <v>0</v>
      </c>
      <c r="I20" s="143" t="s">
        <v>120</v>
      </c>
      <c r="J20" s="88"/>
      <c r="K20" s="93"/>
      <c r="L20" s="94" t="s">
        <v>160</v>
      </c>
      <c r="M20" s="147"/>
      <c r="N20" s="99"/>
      <c r="O20" s="99"/>
      <c r="P20" s="99"/>
      <c r="Q20" s="100"/>
      <c r="R20" s="89"/>
    </row>
    <row r="21" spans="1:18" s="8" customFormat="1" ht="9" customHeight="1">
      <c r="A21" s="142" t="s">
        <v>53</v>
      </c>
      <c r="B21" s="186">
        <f>IF($D21="","",VLOOKUP($D21,'B16 Si Main Draw Prep'!$A$7:$P$70,15))</f>
      </c>
      <c r="C21" s="186">
        <f>IF($D21="","",VLOOKUP($D21,'B16 Si Main Draw Prep'!$A$7:$P$70,16))</f>
      </c>
      <c r="D21" s="86"/>
      <c r="E21" s="96" t="s">
        <v>119</v>
      </c>
      <c r="F21" s="96">
        <f>IF($D21="","",VLOOKUP($D21,'B16 Si Main Draw Prep'!$A$7:$P$70,3))</f>
      </c>
      <c r="G21" s="96"/>
      <c r="H21" s="96">
        <f>IF($D21="","",VLOOKUP($D21,'B16 Si Main Draw Prep'!$A$7:$P$70,4))</f>
      </c>
      <c r="I21" s="141"/>
      <c r="J21" s="94" t="str">
        <f>UPPER(IF(OR(I22="a",I22="as"),E21,IF(OR(I22="b",I22="bs"),E22,)))</f>
        <v>ΓΕΡΟΔΗΜΟΣ ΑΠΟΣΤΟΛΟΣ</v>
      </c>
      <c r="K21" s="102"/>
      <c r="L21" s="88" t="s">
        <v>206</v>
      </c>
      <c r="M21" s="99"/>
      <c r="N21" s="99"/>
      <c r="O21" s="99"/>
      <c r="P21" s="99"/>
      <c r="Q21" s="100"/>
      <c r="R21" s="89"/>
    </row>
    <row r="22" spans="1:18" s="8" customFormat="1" ht="9" customHeight="1">
      <c r="A22" s="103" t="s">
        <v>54</v>
      </c>
      <c r="B22" s="186">
        <f>IF($D22="","",VLOOKUP($D22,'B16 Si Main Draw Prep'!$A$7:$P$70,15))</f>
      </c>
      <c r="C22" s="186">
        <f>IF($D22="","",VLOOKUP($D22,'B16 Si Main Draw Prep'!$A$7:$P$70,16))</f>
      </c>
      <c r="D22" s="86"/>
      <c r="E22" s="87" t="s">
        <v>176</v>
      </c>
      <c r="F22" s="87">
        <f>IF($D22="","",VLOOKUP($D22,'B16 Si Main Draw Prep'!$A$7:$P$70,3))</f>
      </c>
      <c r="G22" s="87"/>
      <c r="H22" s="87">
        <f>IF($D22="","",VLOOKUP($D22,'B16 Si Main Draw Prep'!$A$7:$P$70,4))</f>
      </c>
      <c r="I22" s="143" t="s">
        <v>120</v>
      </c>
      <c r="J22" s="88"/>
      <c r="K22" s="99"/>
      <c r="L22" s="99"/>
      <c r="M22" s="148"/>
      <c r="N22" s="149" t="s">
        <v>55</v>
      </c>
      <c r="O22" s="139"/>
      <c r="P22" s="94" t="s">
        <v>155</v>
      </c>
      <c r="Q22" s="98"/>
      <c r="R22" s="89"/>
    </row>
    <row r="23" spans="1:18" s="8" customFormat="1" ht="9" customHeight="1">
      <c r="A23" s="85" t="s">
        <v>56</v>
      </c>
      <c r="B23" s="186">
        <f>IF($D23="","",VLOOKUP($D23,'B16 Si Main Draw Prep'!$A$7:$P$70,15))</f>
      </c>
      <c r="C23" s="186">
        <f>IF($D23="","",VLOOKUP($D23,'B16 Si Main Draw Prep'!$A$7:$P$70,16))</f>
      </c>
      <c r="D23" s="86"/>
      <c r="E23" s="87" t="s">
        <v>174</v>
      </c>
      <c r="F23" s="87">
        <f>IF($D23="","",VLOOKUP($D23,'B16 Si Main Draw Prep'!$A$7:$P$70,3))</f>
      </c>
      <c r="G23" s="87"/>
      <c r="H23" s="87">
        <f>IF($D23="","",VLOOKUP($D23,'B16 Si Main Draw Prep'!$A$7:$P$70,4))</f>
      </c>
      <c r="I23" s="141"/>
      <c r="J23" s="94" t="str">
        <f>UPPER(IF(OR(I24="a",I24="as"),E23,IF(OR(I24="b",I24="bs"),E24,)))</f>
        <v>ΚΑΡΕΛΑΣ ΠΑΝΑΓΙΩΤΗΣ</v>
      </c>
      <c r="K23" s="98"/>
      <c r="L23" s="99"/>
      <c r="M23" s="99"/>
      <c r="N23" s="92" t="s">
        <v>4</v>
      </c>
      <c r="O23" s="140"/>
      <c r="P23" s="88" t="s">
        <v>202</v>
      </c>
      <c r="Q23" s="137"/>
      <c r="R23" s="89"/>
    </row>
    <row r="24" spans="1:18" s="8" customFormat="1" ht="9" customHeight="1">
      <c r="A24" s="142" t="s">
        <v>57</v>
      </c>
      <c r="B24" s="186">
        <f>IF($D24="","",VLOOKUP($D24,'B16 Si Main Draw Prep'!$A$7:$P$70,15))</f>
      </c>
      <c r="C24" s="186">
        <f>IF($D24="","",VLOOKUP($D24,'B16 Si Main Draw Prep'!$A$7:$P$70,16))</f>
      </c>
      <c r="D24" s="86"/>
      <c r="E24" s="96" t="s">
        <v>119</v>
      </c>
      <c r="F24" s="96">
        <f>IF($D24="","",VLOOKUP($D24,'B16 Si Main Draw Prep'!$A$7:$P$70,3))</f>
      </c>
      <c r="G24" s="96"/>
      <c r="H24" s="96">
        <f>IF($D24="","",VLOOKUP($D24,'B16 Si Main Draw Prep'!$A$7:$P$70,4))</f>
      </c>
      <c r="I24" s="143" t="s">
        <v>118</v>
      </c>
      <c r="J24" s="88"/>
      <c r="K24" s="93"/>
      <c r="L24" s="94" t="s">
        <v>168</v>
      </c>
      <c r="M24" s="98"/>
      <c r="N24" s="99"/>
      <c r="O24" s="99"/>
      <c r="P24" s="99"/>
      <c r="Q24" s="100"/>
      <c r="R24" s="89"/>
    </row>
    <row r="25" spans="1:18" s="8" customFormat="1" ht="9" customHeight="1">
      <c r="A25" s="91" t="s">
        <v>58</v>
      </c>
      <c r="B25" s="186">
        <f>IF($D25="","",VLOOKUP($D25,'B16 Si Main Draw Prep'!$A$7:$P$70,15))</f>
        <v>0</v>
      </c>
      <c r="C25" s="186">
        <f>IF($D25="","",VLOOKUP($D25,'B16 Si Main Draw Prep'!$A$7:$P$70,16))</f>
        <v>0</v>
      </c>
      <c r="D25" s="86">
        <v>20</v>
      </c>
      <c r="E25" s="96" t="str">
        <f>UPPER(IF($D25="","",VLOOKUP($D25,'B16 Si Main Draw Prep'!$A$7:$P$70,2)))</f>
        <v>ΚΑΤΣΙΧΤΗΣ</v>
      </c>
      <c r="F25" s="96" t="str">
        <f>IF($D25="","",VLOOKUP($D25,'B16 Si Main Draw Prep'!$A$7:$P$70,3))</f>
        <v>ΠΑΝΑΓΙΩΤΗΣ</v>
      </c>
      <c r="G25" s="96"/>
      <c r="H25" s="96">
        <f>IF($D25="","",VLOOKUP($D25,'B16 Si Main Draw Prep'!$A$7:$P$70,4))</f>
        <v>0</v>
      </c>
      <c r="I25" s="141"/>
      <c r="J25" s="94" t="s">
        <v>170</v>
      </c>
      <c r="K25" s="144"/>
      <c r="L25" s="88" t="s">
        <v>197</v>
      </c>
      <c r="M25" s="100"/>
      <c r="N25" s="99"/>
      <c r="O25" s="99"/>
      <c r="P25" s="99"/>
      <c r="Q25" s="100"/>
      <c r="R25" s="89"/>
    </row>
    <row r="26" spans="1:18" s="8" customFormat="1" ht="9" customHeight="1">
      <c r="A26" s="91" t="s">
        <v>59</v>
      </c>
      <c r="B26" s="186">
        <f>IF($D26="","",VLOOKUP($D26,'B16 Si Main Draw Prep'!$A$7:$P$70,15))</f>
        <v>0</v>
      </c>
      <c r="C26" s="186">
        <f>IF($D26="","",VLOOKUP($D26,'B16 Si Main Draw Prep'!$A$7:$P$70,16))</f>
        <v>0</v>
      </c>
      <c r="D26" s="86">
        <v>31</v>
      </c>
      <c r="E26" s="96" t="str">
        <f>UPPER(IF($D26="","",VLOOKUP($D26,'B16 Si Main Draw Prep'!$A$7:$P$70,2)))</f>
        <v>ΤΣΟΥΚΛΕΡΗΣ</v>
      </c>
      <c r="F26" s="96" t="str">
        <f>IF($D26="","",VLOOKUP($D26,'B16 Si Main Draw Prep'!$A$7:$P$70,3))</f>
        <v>ΓΙΩΡΓΟΣ</v>
      </c>
      <c r="G26" s="96"/>
      <c r="H26" s="96">
        <f>IF($D26="","",VLOOKUP($D26,'B16 Si Main Draw Prep'!$A$7:$P$70,4))</f>
        <v>0</v>
      </c>
      <c r="I26" s="143"/>
      <c r="J26" s="88"/>
      <c r="K26" s="99"/>
      <c r="L26" s="92" t="s">
        <v>4</v>
      </c>
      <c r="M26" s="97"/>
      <c r="N26" s="94" t="s">
        <v>168</v>
      </c>
      <c r="O26" s="98"/>
      <c r="P26" s="99"/>
      <c r="Q26" s="100"/>
      <c r="R26" s="89"/>
    </row>
    <row r="27" spans="1:18" s="8" customFormat="1" ht="9" customHeight="1">
      <c r="A27" s="91" t="s">
        <v>60</v>
      </c>
      <c r="B27" s="186">
        <f>IF($D27="","",VLOOKUP($D27,'B16 Si Main Draw Prep'!$A$7:$P$70,15))</f>
      </c>
      <c r="C27" s="186">
        <f>IF($D27="","",VLOOKUP($D27,'B16 Si Main Draw Prep'!$A$7:$P$70,16))</f>
      </c>
      <c r="D27" s="86"/>
      <c r="E27" s="96" t="s">
        <v>119</v>
      </c>
      <c r="F27" s="96">
        <f>IF($D27="","",VLOOKUP($D27,'B16 Si Main Draw Prep'!$A$7:$P$70,3))</f>
      </c>
      <c r="G27" s="96"/>
      <c r="H27" s="96">
        <f>IF($D27="","",VLOOKUP($D27,'B16 Si Main Draw Prep'!$A$7:$P$70,4))</f>
      </c>
      <c r="I27" s="141"/>
      <c r="J27" s="94" t="str">
        <f>UPPER(IF(OR(I28="a",I28="as"),E27,IF(OR(I28="b",I28="bs"),E28,)))</f>
        <v>ΠΑΠΑΓΕΩΡΓΙΟΥ</v>
      </c>
      <c r="K27" s="98"/>
      <c r="L27" s="145"/>
      <c r="M27" s="146"/>
      <c r="N27" s="88" t="s">
        <v>197</v>
      </c>
      <c r="O27" s="100"/>
      <c r="P27" s="99"/>
      <c r="Q27" s="100"/>
      <c r="R27" s="89"/>
    </row>
    <row r="28" spans="1:18" s="8" customFormat="1" ht="9" customHeight="1">
      <c r="A28" s="91" t="s">
        <v>61</v>
      </c>
      <c r="B28" s="186">
        <f>IF($D28="","",VLOOKUP($D28,'B16 Si Main Draw Prep'!$A$7:$P$70,15))</f>
        <v>0</v>
      </c>
      <c r="C28" s="186">
        <f>IF($D28="","",VLOOKUP($D28,'B16 Si Main Draw Prep'!$A$7:$P$70,16))</f>
        <v>0</v>
      </c>
      <c r="D28" s="86">
        <v>1</v>
      </c>
      <c r="E28" s="96" t="str">
        <f>UPPER(IF($D28="","",VLOOKUP($D28,'B16 Si Main Draw Prep'!$A$7:$P$70,2)))</f>
        <v>ΠΑΠΑΓΕΩΡΓΙΟΥ</v>
      </c>
      <c r="F28" s="96" t="str">
        <f>IF($D28="","",VLOOKUP($D28,'B16 Si Main Draw Prep'!$A$7:$P$70,3))</f>
        <v>ΔΗΜΗΤΡΙΟΣ</v>
      </c>
      <c r="G28" s="96"/>
      <c r="H28" s="96">
        <f>IF($D28="","",VLOOKUP($D28,'B16 Si Main Draw Prep'!$A$7:$P$70,4))</f>
        <v>0</v>
      </c>
      <c r="I28" s="143" t="s">
        <v>120</v>
      </c>
      <c r="J28" s="88"/>
      <c r="K28" s="93"/>
      <c r="L28" s="94" t="s">
        <v>123</v>
      </c>
      <c r="M28" s="147"/>
      <c r="N28" s="99"/>
      <c r="O28" s="100"/>
      <c r="P28" s="99"/>
      <c r="Q28" s="100"/>
      <c r="R28" s="89"/>
    </row>
    <row r="29" spans="1:18" s="8" customFormat="1" ht="9" customHeight="1">
      <c r="A29" s="142" t="s">
        <v>62</v>
      </c>
      <c r="B29" s="186">
        <f>IF($D29="","",VLOOKUP($D29,'B16 Si Main Draw Prep'!$A$7:$P$70,15))</f>
      </c>
      <c r="C29" s="186">
        <f>IF($D29="","",VLOOKUP($D29,'B16 Si Main Draw Prep'!$A$7:$P$70,16))</f>
      </c>
      <c r="D29" s="86"/>
      <c r="E29" s="96" t="s">
        <v>119</v>
      </c>
      <c r="F29" s="96">
        <f>IF($D29="","",VLOOKUP($D29,'B16 Si Main Draw Prep'!$A$7:$P$70,3))</f>
      </c>
      <c r="G29" s="96"/>
      <c r="H29" s="96">
        <f>IF($D29="","",VLOOKUP($D29,'B16 Si Main Draw Prep'!$A$7:$P$70,4))</f>
      </c>
      <c r="I29" s="141"/>
      <c r="J29" s="94" t="str">
        <f>UPPER(IF(OR(I30="a",I30="as"),E29,IF(OR(I30="b",I30="bs"),E30,)))</f>
        <v>ΛΑΛΟΥΣΗΣ ΚΟΣΜΑΣ</v>
      </c>
      <c r="K29" s="102"/>
      <c r="L29" s="88" t="s">
        <v>197</v>
      </c>
      <c r="M29" s="99"/>
      <c r="N29" s="99"/>
      <c r="O29" s="100"/>
      <c r="P29" s="99"/>
      <c r="Q29" s="100"/>
      <c r="R29" s="89"/>
    </row>
    <row r="30" spans="1:18" s="8" customFormat="1" ht="9" customHeight="1">
      <c r="A30" s="103" t="s">
        <v>63</v>
      </c>
      <c r="B30" s="186">
        <f>IF($D30="","",VLOOKUP($D30,'B16 Si Main Draw Prep'!$A$7:$P$70,15))</f>
      </c>
      <c r="C30" s="186">
        <f>IF($D30="","",VLOOKUP($D30,'B16 Si Main Draw Prep'!$A$7:$P$70,16))</f>
      </c>
      <c r="D30" s="86"/>
      <c r="E30" s="87" t="s">
        <v>185</v>
      </c>
      <c r="F30" s="87">
        <f>IF($D30="","",VLOOKUP($D30,'B16 Si Main Draw Prep'!$A$7:$P$70,3))</f>
      </c>
      <c r="G30" s="87"/>
      <c r="H30" s="87">
        <f>IF($D30="","",VLOOKUP($D30,'B16 Si Main Draw Prep'!$A$7:$P$70,4))</f>
      </c>
      <c r="I30" s="143" t="s">
        <v>120</v>
      </c>
      <c r="J30" s="88"/>
      <c r="K30" s="99"/>
      <c r="L30" s="99"/>
      <c r="M30" s="148"/>
      <c r="N30" s="92" t="s">
        <v>4</v>
      </c>
      <c r="O30" s="97"/>
      <c r="P30" s="94" t="s">
        <v>168</v>
      </c>
      <c r="Q30" s="102"/>
      <c r="R30" s="89"/>
    </row>
    <row r="31" spans="1:18" s="8" customFormat="1" ht="9" customHeight="1">
      <c r="A31" s="85" t="s">
        <v>64</v>
      </c>
      <c r="B31" s="186">
        <f>IF($D31="","",VLOOKUP($D31,'B16 Si Main Draw Prep'!$A$7:$P$70,15))</f>
      </c>
      <c r="C31" s="186">
        <f>IF($D31="","",VLOOKUP($D31,'B16 Si Main Draw Prep'!$A$7:$P$70,16))</f>
      </c>
      <c r="D31" s="86"/>
      <c r="E31" s="87" t="s">
        <v>181</v>
      </c>
      <c r="F31" s="87">
        <f>IF($D31="","",VLOOKUP($D31,'B16 Si Main Draw Prep'!$A$7:$P$70,3))</f>
      </c>
      <c r="G31" s="87"/>
      <c r="H31" s="87">
        <f>IF($D31="","",VLOOKUP($D31,'B16 Si Main Draw Prep'!$A$7:$P$70,4))</f>
      </c>
      <c r="I31" s="141"/>
      <c r="J31" s="94" t="str">
        <f>UPPER(IF(OR(I32="a",I32="as"),E31,IF(OR(I32="b",I32="bs"),E32,)))</f>
        <v>ΑΝΑΣΤΟΠΟΥΛΟΣ ΠΑΝΑΓΙΩΤΗΣ</v>
      </c>
      <c r="K31" s="98"/>
      <c r="L31" s="99"/>
      <c r="M31" s="99"/>
      <c r="N31" s="99"/>
      <c r="O31" s="100"/>
      <c r="P31" s="88" t="s">
        <v>213</v>
      </c>
      <c r="Q31" s="99"/>
      <c r="R31" s="89"/>
    </row>
    <row r="32" spans="1:18" s="8" customFormat="1" ht="9" customHeight="1">
      <c r="A32" s="142" t="s">
        <v>65</v>
      </c>
      <c r="B32" s="186">
        <f>IF($D32="","",VLOOKUP($D32,'B16 Si Main Draw Prep'!$A$7:$P$70,15))</f>
      </c>
      <c r="C32" s="186">
        <f>IF($D32="","",VLOOKUP($D32,'B16 Si Main Draw Prep'!$A$7:$P$70,16))</f>
      </c>
      <c r="D32" s="86"/>
      <c r="E32" s="96" t="s">
        <v>119</v>
      </c>
      <c r="F32" s="96">
        <f>IF($D32="","",VLOOKUP($D32,'B16 Si Main Draw Prep'!$A$7:$P$70,3))</f>
      </c>
      <c r="G32" s="96"/>
      <c r="H32" s="96">
        <f>IF($D32="","",VLOOKUP($D32,'B16 Si Main Draw Prep'!$A$7:$P$70,4))</f>
      </c>
      <c r="I32" s="143" t="s">
        <v>118</v>
      </c>
      <c r="J32" s="88"/>
      <c r="K32" s="93"/>
      <c r="L32" s="94" t="s">
        <v>131</v>
      </c>
      <c r="M32" s="98"/>
      <c r="N32" s="99"/>
      <c r="O32" s="100"/>
      <c r="P32" s="99"/>
      <c r="Q32" s="99"/>
      <c r="R32" s="89"/>
    </row>
    <row r="33" spans="1:18" s="8" customFormat="1" ht="9" customHeight="1">
      <c r="A33" s="91" t="s">
        <v>66</v>
      </c>
      <c r="B33" s="186">
        <f>IF($D33="","",VLOOKUP($D33,'B16 Si Main Draw Prep'!$A$7:$P$70,15))</f>
        <v>0</v>
      </c>
      <c r="C33" s="186">
        <f>IF($D33="","",VLOOKUP($D33,'B16 Si Main Draw Prep'!$A$7:$P$70,16))</f>
        <v>0</v>
      </c>
      <c r="D33" s="86">
        <v>16</v>
      </c>
      <c r="E33" s="96" t="str">
        <f>UPPER(IF($D33="","",VLOOKUP($D33,'B16 Si Main Draw Prep'!$A$7:$P$70,2)))</f>
        <v>ΓΙΑΝΝΟΠΟΥΛΟΣ</v>
      </c>
      <c r="F33" s="96" t="str">
        <f>IF($D33="","",VLOOKUP($D33,'B16 Si Main Draw Prep'!$A$7:$P$70,3))</f>
        <v>ΒΑΣΙΛΗΣ</v>
      </c>
      <c r="G33" s="96"/>
      <c r="H33" s="96">
        <f>IF($D33="","",VLOOKUP($D33,'B16 Si Main Draw Prep'!$A$7:$P$70,4))</f>
        <v>0</v>
      </c>
      <c r="I33" s="141"/>
      <c r="J33" s="94" t="str">
        <f>UPPER(IF(OR(I34="a",I34="as"),E33,IF(OR(I34="b",I34="bs"),E34,)))</f>
        <v>ΓΙΑΝΝΟΠΟΥΛΟΣ</v>
      </c>
      <c r="K33" s="144"/>
      <c r="L33" s="88" t="s">
        <v>198</v>
      </c>
      <c r="M33" s="100"/>
      <c r="N33" s="99"/>
      <c r="O33" s="100"/>
      <c r="P33" s="99"/>
      <c r="Q33" s="99"/>
      <c r="R33" s="89"/>
    </row>
    <row r="34" spans="1:18" s="8" customFormat="1" ht="9" customHeight="1">
      <c r="A34" s="91" t="s">
        <v>67</v>
      </c>
      <c r="B34" s="186">
        <f>IF($D34="","",VLOOKUP($D34,'B16 Si Main Draw Prep'!$A$7:$P$70,15))</f>
      </c>
      <c r="C34" s="186">
        <f>IF($D34="","",VLOOKUP($D34,'B16 Si Main Draw Prep'!$A$7:$P$70,16))</f>
      </c>
      <c r="D34" s="86"/>
      <c r="E34" s="96" t="s">
        <v>119</v>
      </c>
      <c r="F34" s="96">
        <f>IF($D34="","",VLOOKUP($D34,'B16 Si Main Draw Prep'!$A$7:$P$70,3))</f>
      </c>
      <c r="G34" s="96"/>
      <c r="H34" s="96">
        <f>IF($D34="","",VLOOKUP($D34,'B16 Si Main Draw Prep'!$A$7:$P$70,4))</f>
      </c>
      <c r="I34" s="143" t="s">
        <v>118</v>
      </c>
      <c r="J34" s="88"/>
      <c r="K34" s="99"/>
      <c r="L34" s="92" t="s">
        <v>4</v>
      </c>
      <c r="M34" s="97"/>
      <c r="N34" s="94" t="s">
        <v>131</v>
      </c>
      <c r="O34" s="102"/>
      <c r="P34" s="99"/>
      <c r="Q34" s="99"/>
      <c r="R34" s="89"/>
    </row>
    <row r="35" spans="1:18" s="8" customFormat="1" ht="9" customHeight="1">
      <c r="A35" s="91" t="s">
        <v>68</v>
      </c>
      <c r="B35" s="186">
        <f>IF($D35="","",VLOOKUP($D35,'B16 Si Main Draw Prep'!$A$7:$P$70,15))</f>
      </c>
      <c r="C35" s="186">
        <f>IF($D35="","",VLOOKUP($D35,'B16 Si Main Draw Prep'!$A$7:$P$70,16))</f>
      </c>
      <c r="D35" s="86"/>
      <c r="E35" s="96" t="s">
        <v>119</v>
      </c>
      <c r="F35" s="96">
        <f>IF($D35="","",VLOOKUP($D35,'B16 Si Main Draw Prep'!$A$7:$P$70,3))</f>
      </c>
      <c r="G35" s="96"/>
      <c r="H35" s="96">
        <f>IF($D35="","",VLOOKUP($D35,'B16 Si Main Draw Prep'!$A$7:$P$70,4))</f>
      </c>
      <c r="I35" s="141"/>
      <c r="J35" s="94" t="str">
        <f>UPPER(IF(OR(I36="a",I36="as"),E35,IF(OR(I36="b",I36="bs"),E36,)))</f>
        <v>ΑΝΑΣΤΟΠΟΥΛΟΣ</v>
      </c>
      <c r="K35" s="98"/>
      <c r="L35" s="145"/>
      <c r="M35" s="146"/>
      <c r="N35" s="88" t="s">
        <v>211</v>
      </c>
      <c r="O35" s="99"/>
      <c r="P35" s="99"/>
      <c r="Q35" s="99"/>
      <c r="R35" s="89"/>
    </row>
    <row r="36" spans="1:18" s="8" customFormat="1" ht="9" customHeight="1">
      <c r="A36" s="91" t="s">
        <v>69</v>
      </c>
      <c r="B36" s="186">
        <f>IF($D36="","",VLOOKUP($D36,'B16 Si Main Draw Prep'!$A$7:$P$70,15))</f>
        <v>0</v>
      </c>
      <c r="C36" s="186">
        <f>IF($D36="","",VLOOKUP($D36,'B16 Si Main Draw Prep'!$A$7:$P$70,16))</f>
        <v>0</v>
      </c>
      <c r="D36" s="86">
        <v>6</v>
      </c>
      <c r="E36" s="96" t="str">
        <f>UPPER(IF($D36="","",VLOOKUP($D36,'B16 Si Main Draw Prep'!$A$7:$P$70,2)))</f>
        <v>ΑΝΑΣΤΟΠΟΥΛΟΣ</v>
      </c>
      <c r="F36" s="96" t="str">
        <f>IF($D36="","",VLOOKUP($D36,'B16 Si Main Draw Prep'!$A$7:$P$70,3))</f>
        <v>ΝΙΚΟΛΑΟΣ</v>
      </c>
      <c r="G36" s="96"/>
      <c r="H36" s="96">
        <f>IF($D36="","",VLOOKUP($D36,'B16 Si Main Draw Prep'!$A$7:$P$70,4))</f>
        <v>0</v>
      </c>
      <c r="I36" s="143" t="s">
        <v>120</v>
      </c>
      <c r="J36" s="88"/>
      <c r="K36" s="93"/>
      <c r="L36" s="94" t="s">
        <v>131</v>
      </c>
      <c r="M36" s="147"/>
      <c r="N36" s="150" t="s">
        <v>26</v>
      </c>
      <c r="O36" s="151"/>
      <c r="P36" s="150" t="s">
        <v>27</v>
      </c>
      <c r="Q36" s="151"/>
      <c r="R36" s="89"/>
    </row>
    <row r="37" spans="1:18" s="8" customFormat="1" ht="9" customHeight="1">
      <c r="A37" s="142" t="s">
        <v>70</v>
      </c>
      <c r="B37" s="186">
        <f>IF($D37="","",VLOOKUP($D37,'B16 Si Main Draw Prep'!$A$7:$P$70,15))</f>
      </c>
      <c r="C37" s="186">
        <f>IF($D37="","",VLOOKUP($D37,'B16 Si Main Draw Prep'!$A$7:$P$70,16))</f>
      </c>
      <c r="D37" s="86"/>
      <c r="E37" s="96" t="s">
        <v>119</v>
      </c>
      <c r="F37" s="96">
        <f>IF($D37="","",VLOOKUP($D37,'B16 Si Main Draw Prep'!$A$7:$P$70,3))</f>
      </c>
      <c r="G37" s="96"/>
      <c r="H37" s="96">
        <f>IF($D37="","",VLOOKUP($D37,'B16 Si Main Draw Prep'!$A$7:$P$70,4))</f>
      </c>
      <c r="I37" s="141"/>
      <c r="J37" s="94" t="str">
        <f>UPPER(IF(OR(I38="a",I38="as"),E37,IF(OR(I38="b",I38="bs"),E38,)))</f>
        <v>ΛΕΡΙΚΟΣ ΑΡΗΣ</v>
      </c>
      <c r="K37" s="102"/>
      <c r="L37" s="88"/>
      <c r="M37" s="99"/>
      <c r="N37" s="152">
        <f>UPPER(IF(OR(O23="a",O23="as"),P14,IF(OR(O23="b",O23="bs"),P30,)))</f>
      </c>
      <c r="O37" s="153"/>
      <c r="P37" s="150"/>
      <c r="Q37" s="151"/>
      <c r="R37" s="89"/>
    </row>
    <row r="38" spans="1:18" s="8" customFormat="1" ht="9" customHeight="1">
      <c r="A38" s="103" t="s">
        <v>71</v>
      </c>
      <c r="B38" s="186">
        <f>IF($D38="","",VLOOKUP($D38,'B16 Si Main Draw Prep'!$A$7:$P$70,15))</f>
      </c>
      <c r="C38" s="186">
        <f>IF($D38="","",VLOOKUP($D38,'B16 Si Main Draw Prep'!$A$7:$P$70,16))</f>
      </c>
      <c r="D38" s="86"/>
      <c r="E38" s="87" t="s">
        <v>178</v>
      </c>
      <c r="F38" s="87">
        <f>IF($D38="","",VLOOKUP($D38,'B16 Si Main Draw Prep'!$A$7:$P$70,3))</f>
      </c>
      <c r="G38" s="87"/>
      <c r="H38" s="87">
        <f>IF($D38="","",VLOOKUP($D38,'B16 Si Main Draw Prep'!$A$7:$P$70,4))</f>
      </c>
      <c r="I38" s="143" t="s">
        <v>120</v>
      </c>
      <c r="J38" s="88"/>
      <c r="K38" s="99"/>
      <c r="L38" s="99"/>
      <c r="M38" s="154"/>
      <c r="N38" s="155" t="s">
        <v>4</v>
      </c>
      <c r="O38" s="156"/>
      <c r="P38" s="94" t="s">
        <v>155</v>
      </c>
      <c r="Q38" s="153"/>
      <c r="R38" s="89"/>
    </row>
    <row r="39" spans="1:18" s="8" customFormat="1" ht="9" customHeight="1">
      <c r="A39" s="85" t="s">
        <v>72</v>
      </c>
      <c r="B39" s="186">
        <f>IF($D39="","",VLOOKUP($D39,'B16 Si Main Draw Prep'!$A$7:$P$70,15))</f>
      </c>
      <c r="C39" s="186">
        <f>IF($D39="","",VLOOKUP($D39,'B16 Si Main Draw Prep'!$A$7:$P$70,16))</f>
      </c>
      <c r="D39" s="86"/>
      <c r="E39" s="87" t="s">
        <v>177</v>
      </c>
      <c r="F39" s="87">
        <f>IF($D39="","",VLOOKUP($D39,'B16 Si Main Draw Prep'!$A$7:$P$70,3))</f>
      </c>
      <c r="G39" s="87"/>
      <c r="H39" s="87">
        <f>IF($D39="","",VLOOKUP($D39,'B16 Si Main Draw Prep'!$A$7:$P$70,4))</f>
      </c>
      <c r="I39" s="141"/>
      <c r="J39" s="94" t="str">
        <f>UPPER(IF(OR(I40="a",I40="as"),E39,IF(OR(I40="b",I40="bs"),E40,)))</f>
        <v>ΛΑΜΠΡΟΠΟΥΛΟΣ ΚΛΕΜ</v>
      </c>
      <c r="K39" s="98"/>
      <c r="L39" s="99"/>
      <c r="M39" s="138"/>
      <c r="N39" s="152">
        <f>UPPER(IF(OR(O55="a",O55="as"),P46,IF(OR(O55="b",O55="bs"),P62,)))</f>
      </c>
      <c r="O39" s="157"/>
      <c r="P39" s="151" t="s">
        <v>208</v>
      </c>
      <c r="Q39" s="151"/>
      <c r="R39" s="89"/>
    </row>
    <row r="40" spans="1:18" s="8" customFormat="1" ht="9" customHeight="1">
      <c r="A40" s="142" t="s">
        <v>73</v>
      </c>
      <c r="B40" s="186">
        <f>IF($D40="","",VLOOKUP($D40,'B16 Si Main Draw Prep'!$A$7:$P$70,15))</f>
      </c>
      <c r="C40" s="186">
        <f>IF($D40="","",VLOOKUP($D40,'B16 Si Main Draw Prep'!$A$7:$P$70,16))</f>
      </c>
      <c r="D40" s="86"/>
      <c r="E40" s="96" t="s">
        <v>119</v>
      </c>
      <c r="F40" s="96">
        <f>IF($D40="","",VLOOKUP($D40,'B16 Si Main Draw Prep'!$A$7:$P$70,3))</f>
      </c>
      <c r="G40" s="96"/>
      <c r="H40" s="96">
        <f>IF($D40="","",VLOOKUP($D40,'B16 Si Main Draw Prep'!$A$7:$P$70,4))</f>
      </c>
      <c r="I40" s="143" t="s">
        <v>118</v>
      </c>
      <c r="J40" s="88"/>
      <c r="K40" s="93"/>
      <c r="L40" s="94" t="s">
        <v>127</v>
      </c>
      <c r="M40" s="98"/>
      <c r="N40" s="151"/>
      <c r="O40" s="151"/>
      <c r="P40" s="151"/>
      <c r="Q40" s="151"/>
      <c r="R40" s="89"/>
    </row>
    <row r="41" spans="1:18" s="8" customFormat="1" ht="9" customHeight="1">
      <c r="A41" s="91" t="s">
        <v>74</v>
      </c>
      <c r="B41" s="186">
        <f>IF($D41="","",VLOOKUP($D41,'B16 Si Main Draw Prep'!$A$7:$P$70,15))</f>
      </c>
      <c r="C41" s="186">
        <f>IF($D41="","",VLOOKUP($D41,'B16 Si Main Draw Prep'!$A$7:$P$70,16))</f>
      </c>
      <c r="D41" s="86"/>
      <c r="E41" s="96" t="s">
        <v>119</v>
      </c>
      <c r="F41" s="96">
        <f>IF($D41="","",VLOOKUP($D41,'B16 Si Main Draw Prep'!$A$7:$P$70,3))</f>
      </c>
      <c r="G41" s="96"/>
      <c r="H41" s="96">
        <f>IF($D41="","",VLOOKUP($D41,'B16 Si Main Draw Prep'!$A$7:$P$70,4))</f>
      </c>
      <c r="I41" s="141"/>
      <c r="J41" s="94" t="str">
        <f>UPPER(IF(OR(I42="a",I42="as"),E41,IF(OR(I42="b",I42="bs"),E42,)))</f>
        <v>ΣΓΟΥΠΑΚΟΣ</v>
      </c>
      <c r="K41" s="144"/>
      <c r="L41" s="88"/>
      <c r="M41" s="100"/>
      <c r="N41" s="151"/>
      <c r="O41" s="151"/>
      <c r="P41" s="151"/>
      <c r="Q41" s="151"/>
      <c r="R41" s="89"/>
    </row>
    <row r="42" spans="1:18" s="8" customFormat="1" ht="9" customHeight="1">
      <c r="A42" s="91" t="s">
        <v>75</v>
      </c>
      <c r="B42" s="186">
        <f>IF($D42="","",VLOOKUP($D42,'B16 Si Main Draw Prep'!$A$7:$P$70,15))</f>
        <v>0</v>
      </c>
      <c r="C42" s="186">
        <f>IF($D42="","",VLOOKUP($D42,'B16 Si Main Draw Prep'!$A$7:$P$70,16))</f>
        <v>0</v>
      </c>
      <c r="D42" s="86">
        <v>21</v>
      </c>
      <c r="E42" s="96" t="str">
        <f>UPPER(IF($D42="","",VLOOKUP($D42,'B16 Si Main Draw Prep'!$A$7:$P$70,2)))</f>
        <v>ΣΓΟΥΠΑΚΟΣ</v>
      </c>
      <c r="F42" s="96" t="str">
        <f>IF($D42="","",VLOOKUP($D42,'B16 Si Main Draw Prep'!$A$7:$P$70,3))</f>
        <v>ΠΑΝΑΓΙΩΤΗΣ</v>
      </c>
      <c r="G42" s="96"/>
      <c r="H42" s="96">
        <f>IF($D42="","",VLOOKUP($D42,'B16 Si Main Draw Prep'!$A$7:$P$70,4))</f>
        <v>0</v>
      </c>
      <c r="I42" s="143" t="s">
        <v>120</v>
      </c>
      <c r="J42" s="88"/>
      <c r="K42" s="99"/>
      <c r="L42" s="92" t="s">
        <v>4</v>
      </c>
      <c r="M42" s="97"/>
      <c r="N42" s="94" t="s">
        <v>140</v>
      </c>
      <c r="O42" s="98"/>
      <c r="P42" s="99"/>
      <c r="Q42" s="99"/>
      <c r="R42" s="89"/>
    </row>
    <row r="43" spans="1:18" s="8" customFormat="1" ht="9" customHeight="1">
      <c r="A43" s="91" t="s">
        <v>76</v>
      </c>
      <c r="B43" s="186">
        <f>IF($D43="","",VLOOKUP($D43,'B16 Si Main Draw Prep'!$A$7:$P$70,15))</f>
      </c>
      <c r="C43" s="186">
        <f>IF($D43="","",VLOOKUP($D43,'B16 Si Main Draw Prep'!$A$7:$P$70,16))</f>
      </c>
      <c r="D43" s="86"/>
      <c r="E43" s="96" t="s">
        <v>119</v>
      </c>
      <c r="F43" s="96">
        <f>IF($D43="","",VLOOKUP($D43,'B16 Si Main Draw Prep'!$A$7:$P$70,3))</f>
      </c>
      <c r="G43" s="96"/>
      <c r="H43" s="96">
        <f>IF($D43="","",VLOOKUP($D43,'B16 Si Main Draw Prep'!$A$7:$P$70,4))</f>
      </c>
      <c r="I43" s="141"/>
      <c r="J43" s="94" t="str">
        <f>UPPER(IF(OR(I44="a",I44="as"),E43,IF(OR(I44="b",I44="bs"),E44,)))</f>
        <v>ΚΑΝΕΛΛΟΠΟΥΛΟΣ</v>
      </c>
      <c r="K43" s="98"/>
      <c r="L43" s="145"/>
      <c r="M43" s="146"/>
      <c r="N43" s="88" t="s">
        <v>210</v>
      </c>
      <c r="O43" s="100"/>
      <c r="P43" s="99"/>
      <c r="Q43" s="99"/>
      <c r="R43" s="89"/>
    </row>
    <row r="44" spans="1:18" s="8" customFormat="1" ht="9" customHeight="1">
      <c r="A44" s="91" t="s">
        <v>77</v>
      </c>
      <c r="B44" s="186">
        <f>IF($D44="","",VLOOKUP($D44,'B16 Si Main Draw Prep'!$A$7:$P$70,15))</f>
        <v>0</v>
      </c>
      <c r="C44" s="186">
        <f>IF($D44="","",VLOOKUP($D44,'B16 Si Main Draw Prep'!$A$7:$P$70,16))</f>
        <v>0</v>
      </c>
      <c r="D44" s="86">
        <v>11</v>
      </c>
      <c r="E44" s="96" t="str">
        <f>UPPER(IF($D44="","",VLOOKUP($D44,'B16 Si Main Draw Prep'!$A$7:$P$70,2)))</f>
        <v>ΚΑΝΕΛΛΟΠΟΥΛΟΣ</v>
      </c>
      <c r="F44" s="96" t="str">
        <f>IF($D44="","",VLOOKUP($D44,'B16 Si Main Draw Prep'!$A$7:$P$70,3))</f>
        <v>ΠΕΤΡΟΣ</v>
      </c>
      <c r="G44" s="96"/>
      <c r="H44" s="96">
        <f>IF($D44="","",VLOOKUP($D44,'B16 Si Main Draw Prep'!$A$7:$P$70,4))</f>
        <v>0</v>
      </c>
      <c r="I44" s="143" t="s">
        <v>120</v>
      </c>
      <c r="J44" s="88"/>
      <c r="K44" s="93"/>
      <c r="L44" s="94" t="s">
        <v>199</v>
      </c>
      <c r="M44" s="147"/>
      <c r="N44" s="99"/>
      <c r="O44" s="100"/>
      <c r="P44" s="99"/>
      <c r="Q44" s="99"/>
      <c r="R44" s="89"/>
    </row>
    <row r="45" spans="1:18" s="8" customFormat="1" ht="9" customHeight="1">
      <c r="A45" s="142" t="s">
        <v>78</v>
      </c>
      <c r="B45" s="186">
        <f>IF($D45="","",VLOOKUP($D45,'B16 Si Main Draw Prep'!$A$7:$P$70,15))</f>
      </c>
      <c r="C45" s="186">
        <f>IF($D45="","",VLOOKUP($D45,'B16 Si Main Draw Prep'!$A$7:$P$70,16))</f>
      </c>
      <c r="D45" s="86"/>
      <c r="E45" s="96" t="s">
        <v>119</v>
      </c>
      <c r="F45" s="96">
        <f>IF($D45="","",VLOOKUP($D45,'B16 Si Main Draw Prep'!$A$7:$P$70,3))</f>
      </c>
      <c r="G45" s="96"/>
      <c r="H45" s="96">
        <f>IF($D45="","",VLOOKUP($D45,'B16 Si Main Draw Prep'!$A$7:$P$70,4))</f>
      </c>
      <c r="I45" s="141"/>
      <c r="J45" s="94" t="str">
        <f>UPPER(IF(OR(I46="a",I46="as"),E45,IF(OR(I46="b",I46="bs"),E46,)))</f>
        <v>ΔΙΑΜΑΝΤΟΠΟΥΛΟΣ ΠΑΝΑΓΙΩΤΗΣ</v>
      </c>
      <c r="K45" s="102"/>
      <c r="L45" s="88" t="s">
        <v>200</v>
      </c>
      <c r="M45" s="99"/>
      <c r="N45" s="99"/>
      <c r="O45" s="100"/>
      <c r="P45" s="99"/>
      <c r="Q45" s="99"/>
      <c r="R45" s="89"/>
    </row>
    <row r="46" spans="1:18" s="8" customFormat="1" ht="9" customHeight="1">
      <c r="A46" s="103" t="s">
        <v>79</v>
      </c>
      <c r="B46" s="186">
        <f>IF($D46="","",VLOOKUP($D46,'B16 Si Main Draw Prep'!$A$7:$P$70,15))</f>
      </c>
      <c r="C46" s="186">
        <f>IF($D46="","",VLOOKUP($D46,'B16 Si Main Draw Prep'!$A$7:$P$70,16))</f>
      </c>
      <c r="D46" s="86"/>
      <c r="E46" s="87" t="s">
        <v>182</v>
      </c>
      <c r="F46" s="87">
        <f>IF($D46="","",VLOOKUP($D46,'B16 Si Main Draw Prep'!$A$7:$P$70,3))</f>
      </c>
      <c r="G46" s="87"/>
      <c r="H46" s="87">
        <f>IF($D46="","",VLOOKUP($D46,'B16 Si Main Draw Prep'!$A$7:$P$70,4))</f>
      </c>
      <c r="I46" s="143" t="s">
        <v>120</v>
      </c>
      <c r="J46" s="88"/>
      <c r="K46" s="99"/>
      <c r="L46" s="99"/>
      <c r="M46" s="148"/>
      <c r="N46" s="92" t="s">
        <v>4</v>
      </c>
      <c r="O46" s="97"/>
      <c r="P46" s="94" t="s">
        <v>125</v>
      </c>
      <c r="Q46" s="98"/>
      <c r="R46" s="89"/>
    </row>
    <row r="47" spans="1:18" s="8" customFormat="1" ht="9" customHeight="1">
      <c r="A47" s="85" t="s">
        <v>80</v>
      </c>
      <c r="B47" s="186">
        <f>IF($D47="","",VLOOKUP($D47,'B16 Si Main Draw Prep'!$A$7:$P$70,15))</f>
      </c>
      <c r="C47" s="186">
        <f>IF($D47="","",VLOOKUP($D47,'B16 Si Main Draw Prep'!$A$7:$P$70,16))</f>
      </c>
      <c r="D47" s="86"/>
      <c r="E47" s="87" t="s">
        <v>186</v>
      </c>
      <c r="F47" s="87">
        <f>IF($D47="","",VLOOKUP($D47,'B16 Si Main Draw Prep'!$A$7:$P$70,3))</f>
      </c>
      <c r="G47" s="87"/>
      <c r="H47" s="87">
        <f>IF($D47="","",VLOOKUP($D47,'B16 Si Main Draw Prep'!$A$7:$P$70,4))</f>
      </c>
      <c r="I47" s="141"/>
      <c r="J47" s="94" t="str">
        <f>UPPER(IF(OR(I48="a",I48="as"),E47,IF(OR(I48="b",I48="bs"),E48,)))</f>
        <v>ΠΑΠΑΝΙΚΟΛΑΟΥ ΕΚΤΟΡΑΣ</v>
      </c>
      <c r="K47" s="98"/>
      <c r="L47" s="99"/>
      <c r="M47" s="99"/>
      <c r="N47" s="99"/>
      <c r="O47" s="100"/>
      <c r="P47" s="88" t="s">
        <v>214</v>
      </c>
      <c r="Q47" s="100"/>
      <c r="R47" s="89"/>
    </row>
    <row r="48" spans="1:18" s="8" customFormat="1" ht="9" customHeight="1">
      <c r="A48" s="142" t="s">
        <v>81</v>
      </c>
      <c r="B48" s="186">
        <f>IF($D48="","",VLOOKUP($D48,'B16 Si Main Draw Prep'!$A$7:$P$70,15))</f>
      </c>
      <c r="C48" s="186">
        <f>IF($D48="","",VLOOKUP($D48,'B16 Si Main Draw Prep'!$A$7:$P$70,16))</f>
      </c>
      <c r="D48" s="86"/>
      <c r="E48" s="96" t="s">
        <v>119</v>
      </c>
      <c r="F48" s="96">
        <f>IF($D48="","",VLOOKUP($D48,'B16 Si Main Draw Prep'!$A$7:$P$70,3))</f>
      </c>
      <c r="G48" s="96"/>
      <c r="H48" s="96">
        <f>IF($D48="","",VLOOKUP($D48,'B16 Si Main Draw Prep'!$A$7:$P$70,4))</f>
      </c>
      <c r="I48" s="143" t="s">
        <v>118</v>
      </c>
      <c r="J48" s="88"/>
      <c r="K48" s="93"/>
      <c r="L48" s="94" t="s">
        <v>142</v>
      </c>
      <c r="M48" s="98"/>
      <c r="N48" s="99"/>
      <c r="O48" s="100"/>
      <c r="P48" s="99"/>
      <c r="Q48" s="100"/>
      <c r="R48" s="89"/>
    </row>
    <row r="49" spans="1:18" s="8" customFormat="1" ht="9" customHeight="1">
      <c r="A49" s="91" t="s">
        <v>82</v>
      </c>
      <c r="B49" s="186">
        <f>IF($D49="","",VLOOKUP($D49,'B16 Si Main Draw Prep'!$A$7:$P$70,15))</f>
        <v>0</v>
      </c>
      <c r="C49" s="186">
        <f>IF($D49="","",VLOOKUP($D49,'B16 Si Main Draw Prep'!$A$7:$P$70,16))</f>
        <v>0</v>
      </c>
      <c r="D49" s="86">
        <v>27</v>
      </c>
      <c r="E49" s="96" t="str">
        <f>UPPER(IF($D49="","",VLOOKUP($D49,'B16 Si Main Draw Prep'!$A$7:$P$70,2)))</f>
        <v>ΓΙΑΝΝΑΚΟΠΟΥΛΟΣ</v>
      </c>
      <c r="F49" s="96" t="str">
        <f>IF($D49="","",VLOOKUP($D49,'B16 Si Main Draw Prep'!$A$7:$P$70,3))</f>
        <v>ΔΗΜΗΤΡΗΣ</v>
      </c>
      <c r="G49" s="96"/>
      <c r="H49" s="96">
        <f>IF($D49="","",VLOOKUP($D49,'B16 Si Main Draw Prep'!$A$7:$P$70,4))</f>
        <v>0</v>
      </c>
      <c r="I49" s="141"/>
      <c r="J49" s="94" t="str">
        <f>UPPER(IF(OR(I50="a",I50="as"),E49,IF(OR(I50="b",I50="bs"),E50,)))</f>
        <v>ΓΙΑΝΝΑΚΟΠΟΥΛΟΣ</v>
      </c>
      <c r="K49" s="144"/>
      <c r="L49" s="88" t="s">
        <v>201</v>
      </c>
      <c r="M49" s="100"/>
      <c r="N49" s="99"/>
      <c r="O49" s="100"/>
      <c r="P49" s="99"/>
      <c r="Q49" s="100"/>
      <c r="R49" s="89"/>
    </row>
    <row r="50" spans="1:18" s="8" customFormat="1" ht="9" customHeight="1">
      <c r="A50" s="91" t="s">
        <v>83</v>
      </c>
      <c r="B50" s="186">
        <f>IF($D50="","",VLOOKUP($D50,'B16 Si Main Draw Prep'!$A$7:$P$70,15))</f>
      </c>
      <c r="C50" s="186">
        <f>IF($D50="","",VLOOKUP($D50,'B16 Si Main Draw Prep'!$A$7:$P$70,16))</f>
      </c>
      <c r="D50" s="86"/>
      <c r="E50" s="96" t="s">
        <v>119</v>
      </c>
      <c r="F50" s="96">
        <f>IF($D50="","",VLOOKUP($D50,'B16 Si Main Draw Prep'!$A$7:$P$70,3))</f>
      </c>
      <c r="G50" s="96"/>
      <c r="H50" s="96">
        <f>IF($D50="","",VLOOKUP($D50,'B16 Si Main Draw Prep'!$A$7:$P$70,4))</f>
      </c>
      <c r="I50" s="143" t="s">
        <v>118</v>
      </c>
      <c r="J50" s="88"/>
      <c r="K50" s="99"/>
      <c r="L50" s="92" t="s">
        <v>4</v>
      </c>
      <c r="M50" s="97"/>
      <c r="N50" s="94" t="s">
        <v>125</v>
      </c>
      <c r="O50" s="102"/>
      <c r="P50" s="99"/>
      <c r="Q50" s="100"/>
      <c r="R50" s="89"/>
    </row>
    <row r="51" spans="1:18" s="8" customFormat="1" ht="9" customHeight="1">
      <c r="A51" s="91" t="s">
        <v>84</v>
      </c>
      <c r="B51" s="186">
        <f>IF($D51="","",VLOOKUP($D51,'B16 Si Main Draw Prep'!$A$7:$P$70,15))</f>
      </c>
      <c r="C51" s="186">
        <f>IF($D51="","",VLOOKUP($D51,'B16 Si Main Draw Prep'!$A$7:$P$70,16))</f>
      </c>
      <c r="D51" s="86"/>
      <c r="E51" s="96" t="s">
        <v>119</v>
      </c>
      <c r="F51" s="96">
        <f>IF($D51="","",VLOOKUP($D51,'B16 Si Main Draw Prep'!$A$7:$P$70,3))</f>
      </c>
      <c r="G51" s="96"/>
      <c r="H51" s="96">
        <f>IF($D51="","",VLOOKUP($D51,'B16 Si Main Draw Prep'!$A$7:$P$70,4))</f>
      </c>
      <c r="I51" s="141"/>
      <c r="J51" s="94" t="str">
        <f>UPPER(IF(OR(I52="a",I52="as"),E51,IF(OR(I52="b",I52="bs"),E52,)))</f>
        <v>ΖΙΤΣΑΣ</v>
      </c>
      <c r="K51" s="98"/>
      <c r="L51" s="145"/>
      <c r="M51" s="146"/>
      <c r="N51" s="88" t="s">
        <v>207</v>
      </c>
      <c r="O51" s="99"/>
      <c r="P51" s="99"/>
      <c r="Q51" s="100"/>
      <c r="R51" s="89"/>
    </row>
    <row r="52" spans="1:18" s="8" customFormat="1" ht="9" customHeight="1">
      <c r="A52" s="91" t="s">
        <v>85</v>
      </c>
      <c r="B52" s="186">
        <f>IF($D52="","",VLOOKUP($D52,'B16 Si Main Draw Prep'!$A$7:$P$70,15))</f>
        <v>0</v>
      </c>
      <c r="C52" s="186">
        <f>IF($D52="","",VLOOKUP($D52,'B16 Si Main Draw Prep'!$A$7:$P$70,16))</f>
        <v>0</v>
      </c>
      <c r="D52" s="86">
        <v>32</v>
      </c>
      <c r="E52" s="96" t="str">
        <f>UPPER(IF($D52="","",VLOOKUP($D52,'B16 Si Main Draw Prep'!$A$7:$P$70,2)))</f>
        <v>ΖΙΤΣΑΣ</v>
      </c>
      <c r="F52" s="96" t="str">
        <f>IF($D52="","",VLOOKUP($D52,'B16 Si Main Draw Prep'!$A$7:$P$70,3))</f>
        <v>ΓΙΩΡΓΟΣ</v>
      </c>
      <c r="G52" s="96"/>
      <c r="H52" s="96">
        <f>IF($D52="","",VLOOKUP($D52,'B16 Si Main Draw Prep'!$A$7:$P$70,4))</f>
        <v>0</v>
      </c>
      <c r="I52" s="143" t="s">
        <v>120</v>
      </c>
      <c r="J52" s="88"/>
      <c r="K52" s="93"/>
      <c r="L52" s="94" t="s">
        <v>125</v>
      </c>
      <c r="M52" s="147"/>
      <c r="N52" s="99"/>
      <c r="O52" s="99"/>
      <c r="P52" s="99"/>
      <c r="Q52" s="100"/>
      <c r="R52" s="89"/>
    </row>
    <row r="53" spans="1:18" s="8" customFormat="1" ht="9" customHeight="1">
      <c r="A53" s="142" t="s">
        <v>86</v>
      </c>
      <c r="B53" s="186">
        <f>IF($D53="","",VLOOKUP($D53,'B16 Si Main Draw Prep'!$A$7:$P$70,15))</f>
      </c>
      <c r="C53" s="186">
        <f>IF($D53="","",VLOOKUP($D53,'B16 Si Main Draw Prep'!$A$7:$P$70,16))</f>
      </c>
      <c r="D53" s="86"/>
      <c r="E53" s="96" t="s">
        <v>119</v>
      </c>
      <c r="F53" s="96">
        <f>IF($D53="","",VLOOKUP($D53,'B16 Si Main Draw Prep'!$A$7:$P$70,3))</f>
      </c>
      <c r="G53" s="96"/>
      <c r="H53" s="96">
        <f>IF($D53="","",VLOOKUP($D53,'B16 Si Main Draw Prep'!$A$7:$P$70,4))</f>
      </c>
      <c r="I53" s="141"/>
      <c r="J53" s="94" t="str">
        <f>UPPER(IF(OR(I54="a",I54="as"),E53,IF(OR(I54="b",I54="bs"),E54,)))</f>
        <v>ΚΑΡΑΝΑΓΝΩΣΤΗΣ ΝΤΙΝΟΣ</v>
      </c>
      <c r="K53" s="102"/>
      <c r="L53" s="88" t="s">
        <v>202</v>
      </c>
      <c r="M53" s="99"/>
      <c r="N53" s="99"/>
      <c r="O53" s="99"/>
      <c r="P53" s="99"/>
      <c r="Q53" s="100"/>
      <c r="R53" s="89"/>
    </row>
    <row r="54" spans="1:18" s="8" customFormat="1" ht="9" customHeight="1">
      <c r="A54" s="103" t="s">
        <v>87</v>
      </c>
      <c r="B54" s="186">
        <f>IF($D54="","",VLOOKUP($D54,'B16 Si Main Draw Prep'!$A$7:$P$70,15))</f>
      </c>
      <c r="C54" s="186">
        <f>IF($D54="","",VLOOKUP($D54,'B16 Si Main Draw Prep'!$A$7:$P$70,16))</f>
      </c>
      <c r="D54" s="86"/>
      <c r="E54" s="87" t="s">
        <v>175</v>
      </c>
      <c r="F54" s="87">
        <f>IF($D54="","",VLOOKUP($D54,'B16 Si Main Draw Prep'!$A$7:$P$70,3))</f>
      </c>
      <c r="G54" s="87"/>
      <c r="H54" s="87">
        <f>IF($D54="","",VLOOKUP($D54,'B16 Si Main Draw Prep'!$A$7:$P$70,4))</f>
      </c>
      <c r="I54" s="143" t="s">
        <v>120</v>
      </c>
      <c r="J54" s="88"/>
      <c r="K54" s="99"/>
      <c r="L54" s="99"/>
      <c r="M54" s="148"/>
      <c r="N54" s="149" t="s">
        <v>88</v>
      </c>
      <c r="O54" s="139"/>
      <c r="P54" s="94" t="s">
        <v>153</v>
      </c>
      <c r="Q54" s="102"/>
      <c r="R54" s="89"/>
    </row>
    <row r="55" spans="1:18" s="8" customFormat="1" ht="9" customHeight="1">
      <c r="A55" s="85" t="s">
        <v>89</v>
      </c>
      <c r="B55" s="186">
        <f>IF($D55="","",VLOOKUP($D55,'B16 Si Main Draw Prep'!$A$7:$P$70,15))</f>
      </c>
      <c r="C55" s="186">
        <f>IF($D55="","",VLOOKUP($D55,'B16 Si Main Draw Prep'!$A$7:$P$70,16))</f>
      </c>
      <c r="D55" s="86"/>
      <c r="E55" s="87" t="s">
        <v>179</v>
      </c>
      <c r="F55" s="87">
        <f>IF($D55="","",VLOOKUP($D55,'B16 Si Main Draw Prep'!$A$7:$P$70,3))</f>
      </c>
      <c r="G55" s="87"/>
      <c r="H55" s="87">
        <f>IF($D55="","",VLOOKUP($D55,'B16 Si Main Draw Prep'!$A$7:$P$70,4))</f>
      </c>
      <c r="I55" s="141"/>
      <c r="J55" s="94" t="str">
        <f>UPPER(IF(OR(I56="a",I56="as"),E55,IF(OR(I56="b",I56="bs"),E56,)))</f>
        <v>ΣΠΥΡΑΚΗΣ ΓΙΩΡΓΟΣ</v>
      </c>
      <c r="K55" s="98"/>
      <c r="L55" s="99"/>
      <c r="M55" s="99"/>
      <c r="N55" s="92" t="s">
        <v>4</v>
      </c>
      <c r="O55" s="140"/>
      <c r="P55" s="88" t="s">
        <v>197</v>
      </c>
      <c r="Q55" s="137"/>
      <c r="R55" s="89"/>
    </row>
    <row r="56" spans="1:18" s="8" customFormat="1" ht="9" customHeight="1">
      <c r="A56" s="142" t="s">
        <v>90</v>
      </c>
      <c r="B56" s="186">
        <f>IF($D56="","",VLOOKUP($D56,'B16 Si Main Draw Prep'!$A$7:$P$70,15))</f>
      </c>
      <c r="C56" s="186">
        <f>IF($D56="","",VLOOKUP($D56,'B16 Si Main Draw Prep'!$A$7:$P$70,16))</f>
      </c>
      <c r="D56" s="86"/>
      <c r="E56" s="96" t="s">
        <v>119</v>
      </c>
      <c r="F56" s="96">
        <f>IF($D56="","",VLOOKUP($D56,'B16 Si Main Draw Prep'!$A$7:$P$70,3))</f>
      </c>
      <c r="G56" s="96"/>
      <c r="H56" s="96">
        <f>IF($D56="","",VLOOKUP($D56,'B16 Si Main Draw Prep'!$A$7:$P$70,4))</f>
      </c>
      <c r="I56" s="143" t="s">
        <v>118</v>
      </c>
      <c r="J56" s="88"/>
      <c r="K56" s="93"/>
      <c r="L56" s="94" t="s">
        <v>162</v>
      </c>
      <c r="M56" s="98"/>
      <c r="N56" s="99"/>
      <c r="O56" s="99"/>
      <c r="P56" s="99"/>
      <c r="Q56" s="100"/>
      <c r="R56" s="89"/>
    </row>
    <row r="57" spans="1:18" s="8" customFormat="1" ht="9" customHeight="1">
      <c r="A57" s="91" t="s">
        <v>91</v>
      </c>
      <c r="B57" s="186">
        <f>IF($D57="","",VLOOKUP($D57,'B16 Si Main Draw Prep'!$A$7:$P$70,15))</f>
        <v>0</v>
      </c>
      <c r="C57" s="186">
        <f>IF($D57="","",VLOOKUP($D57,'B16 Si Main Draw Prep'!$A$7:$P$70,16))</f>
        <v>0</v>
      </c>
      <c r="D57" s="86">
        <v>7</v>
      </c>
      <c r="E57" s="96" t="str">
        <f>UPPER(IF($D57="","",VLOOKUP($D57,'B16 Si Main Draw Prep'!$A$7:$P$70,2)))</f>
        <v>ΚΑΝΤΖΑΒΕΛΟΣ</v>
      </c>
      <c r="F57" s="96" t="str">
        <f>IF($D57="","",VLOOKUP($D57,'B16 Si Main Draw Prep'!$A$7:$P$70,3))</f>
        <v>ΜΙΧΑΛΗΣ</v>
      </c>
      <c r="G57" s="96"/>
      <c r="H57" s="96">
        <f>IF($D57="","",VLOOKUP($D57,'B16 Si Main Draw Prep'!$A$7:$P$70,4))</f>
        <v>0</v>
      </c>
      <c r="I57" s="141"/>
      <c r="J57" s="94" t="str">
        <f>UPPER(IF(OR(I58="a",I58="as"),E57,IF(OR(I58="b",I58="bs"),E58,)))</f>
        <v>ΚΑΝΤΖΑΒΕΛΟΣ</v>
      </c>
      <c r="K57" s="144"/>
      <c r="L57" s="88" t="s">
        <v>208</v>
      </c>
      <c r="M57" s="100"/>
      <c r="N57" s="99"/>
      <c r="O57" s="99"/>
      <c r="P57" s="99"/>
      <c r="Q57" s="100"/>
      <c r="R57" s="89"/>
    </row>
    <row r="58" spans="1:18" s="8" customFormat="1" ht="9" customHeight="1">
      <c r="A58" s="91" t="s">
        <v>92</v>
      </c>
      <c r="B58" s="186">
        <f>IF($D58="","",VLOOKUP($D58,'B16 Si Main Draw Prep'!$A$7:$P$70,15))</f>
      </c>
      <c r="C58" s="186">
        <f>IF($D58="","",VLOOKUP($D58,'B16 Si Main Draw Prep'!$A$7:$P$70,16))</f>
      </c>
      <c r="D58" s="86"/>
      <c r="E58" s="96" t="s">
        <v>119</v>
      </c>
      <c r="F58" s="96">
        <f>IF($D58="","",VLOOKUP($D58,'B16 Si Main Draw Prep'!$A$7:$P$70,3))</f>
      </c>
      <c r="G58" s="96"/>
      <c r="H58" s="96">
        <f>IF($D58="","",VLOOKUP($D58,'B16 Si Main Draw Prep'!$A$7:$P$70,4))</f>
      </c>
      <c r="I58" s="143" t="s">
        <v>118</v>
      </c>
      <c r="J58" s="88"/>
      <c r="K58" s="99"/>
      <c r="L58" s="92" t="s">
        <v>4</v>
      </c>
      <c r="M58" s="97"/>
      <c r="N58" s="94" t="s">
        <v>166</v>
      </c>
      <c r="O58" s="98"/>
      <c r="P58" s="99"/>
      <c r="Q58" s="100"/>
      <c r="R58" s="89"/>
    </row>
    <row r="59" spans="1:18" s="8" customFormat="1" ht="9" customHeight="1">
      <c r="A59" s="91" t="s">
        <v>93</v>
      </c>
      <c r="B59" s="186">
        <f>IF($D59="","",VLOOKUP($D59,'B16 Si Main Draw Prep'!$A$7:$P$70,15))</f>
        <v>0</v>
      </c>
      <c r="C59" s="186">
        <f>IF($D59="","",VLOOKUP($D59,'B16 Si Main Draw Prep'!$A$7:$P$70,16))</f>
        <v>0</v>
      </c>
      <c r="D59" s="86">
        <v>4</v>
      </c>
      <c r="E59" s="96" t="str">
        <f>UPPER(IF($D59="","",VLOOKUP($D59,'B16 Si Main Draw Prep'!$A$7:$P$70,2)))</f>
        <v>ΠΑΝΑΓΙΩΤΟΠΟΥΛΟΣ</v>
      </c>
      <c r="F59" s="96" t="str">
        <f>IF($D59="","",VLOOKUP($D59,'B16 Si Main Draw Prep'!$A$7:$P$70,3))</f>
        <v>ΘΕΟΔΩΡΟΣ</v>
      </c>
      <c r="G59" s="96"/>
      <c r="H59" s="96">
        <f>IF($D59="","",VLOOKUP($D59,'B16 Si Main Draw Prep'!$A$7:$P$70,4))</f>
        <v>0</v>
      </c>
      <c r="I59" s="141"/>
      <c r="J59" s="94" t="s">
        <v>129</v>
      </c>
      <c r="K59" s="98"/>
      <c r="L59" s="145"/>
      <c r="M59" s="146"/>
      <c r="N59" s="88" t="s">
        <v>212</v>
      </c>
      <c r="O59" s="100"/>
      <c r="P59" s="99"/>
      <c r="Q59" s="100"/>
      <c r="R59" s="89"/>
    </row>
    <row r="60" spans="1:18" s="8" customFormat="1" ht="9" customHeight="1">
      <c r="A60" s="91" t="s">
        <v>94</v>
      </c>
      <c r="B60" s="186">
        <f>IF($D60="","",VLOOKUP($D60,'B16 Si Main Draw Prep'!$A$7:$P$70,15))</f>
        <v>0</v>
      </c>
      <c r="C60" s="186">
        <f>IF($D60="","",VLOOKUP($D60,'B16 Si Main Draw Prep'!$A$7:$P$70,16))</f>
        <v>0</v>
      </c>
      <c r="D60" s="86">
        <v>22</v>
      </c>
      <c r="E60" s="96" t="str">
        <f>UPPER(IF($D60="","",VLOOKUP($D60,'B16 Si Main Draw Prep'!$A$7:$P$70,2)))</f>
        <v>ΓΙΑΝΝΑΚΟΠΟΥΛΟΣ</v>
      </c>
      <c r="F60" s="96" t="str">
        <f>IF($D60="","",VLOOKUP($D60,'B16 Si Main Draw Prep'!$A$7:$P$70,3))</f>
        <v>ΓΙΑΝΝΗΣ</v>
      </c>
      <c r="G60" s="96"/>
      <c r="H60" s="96">
        <f>IF($D60="","",VLOOKUP($D60,'B16 Si Main Draw Prep'!$A$7:$P$70,4))</f>
        <v>0</v>
      </c>
      <c r="I60" s="143"/>
      <c r="J60" s="88"/>
      <c r="K60" s="93"/>
      <c r="L60" s="94" t="s">
        <v>166</v>
      </c>
      <c r="M60" s="147"/>
      <c r="N60" s="99"/>
      <c r="O60" s="100"/>
      <c r="P60" s="99"/>
      <c r="Q60" s="100"/>
      <c r="R60" s="89"/>
    </row>
    <row r="61" spans="1:18" s="8" customFormat="1" ht="9" customHeight="1">
      <c r="A61" s="142" t="s">
        <v>95</v>
      </c>
      <c r="B61" s="186">
        <f>IF($D61="","",VLOOKUP($D61,'B16 Si Main Draw Prep'!$A$7:$P$70,15))</f>
      </c>
      <c r="C61" s="186">
        <f>IF($D61="","",VLOOKUP($D61,'B16 Si Main Draw Prep'!$A$7:$P$70,16))</f>
      </c>
      <c r="D61" s="86"/>
      <c r="E61" s="96" t="s">
        <v>119</v>
      </c>
      <c r="F61" s="96">
        <f>IF($D61="","",VLOOKUP($D61,'B16 Si Main Draw Prep'!$A$7:$P$70,3))</f>
      </c>
      <c r="G61" s="96"/>
      <c r="H61" s="96">
        <f>IF($D61="","",VLOOKUP($D61,'B16 Si Main Draw Prep'!$A$7:$P$70,4))</f>
      </c>
      <c r="I61" s="141"/>
      <c r="J61" s="94" t="str">
        <f>UPPER(IF(OR(I62="a",I62="as"),E61,IF(OR(I62="b",I62="bs"),E62,)))</f>
        <v>ΓΑΛΑΝΗΣ ΝΙΚΟΣ</v>
      </c>
      <c r="K61" s="102"/>
      <c r="L61" s="88" t="s">
        <v>208</v>
      </c>
      <c r="M61" s="99"/>
      <c r="N61" s="99"/>
      <c r="O61" s="100"/>
      <c r="P61" s="99"/>
      <c r="Q61" s="100"/>
      <c r="R61" s="89"/>
    </row>
    <row r="62" spans="1:18" s="8" customFormat="1" ht="9" customHeight="1">
      <c r="A62" s="103" t="s">
        <v>96</v>
      </c>
      <c r="B62" s="186">
        <f>IF($D62="","",VLOOKUP($D62,'B16 Si Main Draw Prep'!$A$7:$P$70,15))</f>
      </c>
      <c r="C62" s="186">
        <f>IF($D62="","",VLOOKUP($D62,'B16 Si Main Draw Prep'!$A$7:$P$70,16))</f>
      </c>
      <c r="D62" s="86"/>
      <c r="E62" s="87" t="s">
        <v>183</v>
      </c>
      <c r="F62" s="87">
        <f>IF($D62="","",VLOOKUP($D62,'B16 Si Main Draw Prep'!$A$7:$P$70,3))</f>
      </c>
      <c r="G62" s="87"/>
      <c r="H62" s="87">
        <f>IF($D62="","",VLOOKUP($D62,'B16 Si Main Draw Prep'!$A$7:$P$70,4))</f>
      </c>
      <c r="I62" s="143" t="s">
        <v>120</v>
      </c>
      <c r="J62" s="88"/>
      <c r="K62" s="99"/>
      <c r="L62" s="99"/>
      <c r="M62" s="148"/>
      <c r="N62" s="92" t="s">
        <v>4</v>
      </c>
      <c r="O62" s="97"/>
      <c r="P62" s="94" t="s">
        <v>153</v>
      </c>
      <c r="Q62" s="102"/>
      <c r="R62" s="89"/>
    </row>
    <row r="63" spans="1:18" s="8" customFormat="1" ht="9" customHeight="1">
      <c r="A63" s="85" t="s">
        <v>97</v>
      </c>
      <c r="B63" s="186">
        <f>IF($D63="","",VLOOKUP($D63,'B16 Si Main Draw Prep'!$A$7:$P$70,15))</f>
      </c>
      <c r="C63" s="186">
        <f>IF($D63="","",VLOOKUP($D63,'B16 Si Main Draw Prep'!$A$7:$P$70,16))</f>
      </c>
      <c r="D63" s="86"/>
      <c r="E63" s="87" t="s">
        <v>187</v>
      </c>
      <c r="F63" s="87">
        <f>IF($D63="","",VLOOKUP($D63,'B16 Si Main Draw Prep'!$A$7:$P$70,3))</f>
      </c>
      <c r="G63" s="87"/>
      <c r="H63" s="87">
        <f>IF($D63="","",VLOOKUP($D63,'B16 Si Main Draw Prep'!$A$7:$P$70,4))</f>
      </c>
      <c r="I63" s="141"/>
      <c r="J63" s="94" t="str">
        <f>UPPER(IF(OR(I64="a",I64="as"),E63,IF(OR(I64="b",I64="bs"),E64,)))</f>
        <v>ΘΗΒΑΙΟΣ ΓΙΑΝΝΗΣ</v>
      </c>
      <c r="K63" s="98"/>
      <c r="L63" s="99"/>
      <c r="M63" s="99"/>
      <c r="N63" s="99"/>
      <c r="O63" s="100"/>
      <c r="P63" s="88" t="s">
        <v>204</v>
      </c>
      <c r="Q63" s="99"/>
      <c r="R63" s="89"/>
    </row>
    <row r="64" spans="1:18" s="8" customFormat="1" ht="9" customHeight="1">
      <c r="A64" s="142" t="s">
        <v>98</v>
      </c>
      <c r="B64" s="186">
        <f>IF($D64="","",VLOOKUP($D64,'B16 Si Main Draw Prep'!$A$7:$P$70,15))</f>
      </c>
      <c r="C64" s="186">
        <f>IF($D64="","",VLOOKUP($D64,'B16 Si Main Draw Prep'!$A$7:$P$70,16))</f>
      </c>
      <c r="D64" s="86"/>
      <c r="E64" s="96" t="s">
        <v>119</v>
      </c>
      <c r="F64" s="96">
        <f>IF($D64="","",VLOOKUP($D64,'B16 Si Main Draw Prep'!$A$7:$P$70,3))</f>
      </c>
      <c r="G64" s="96"/>
      <c r="H64" s="96">
        <f>IF($D64="","",VLOOKUP($D64,'B16 Si Main Draw Prep'!$A$7:$P$70,4))</f>
      </c>
      <c r="I64" s="143" t="s">
        <v>118</v>
      </c>
      <c r="J64" s="88"/>
      <c r="K64" s="93"/>
      <c r="L64" s="94" t="s">
        <v>153</v>
      </c>
      <c r="M64" s="98"/>
      <c r="N64" s="99"/>
      <c r="O64" s="100"/>
      <c r="P64" s="99"/>
      <c r="Q64" s="99"/>
      <c r="R64" s="89"/>
    </row>
    <row r="65" spans="1:18" s="8" customFormat="1" ht="9" customHeight="1">
      <c r="A65" s="91" t="s">
        <v>99</v>
      </c>
      <c r="B65" s="186">
        <f>IF($D65="","",VLOOKUP($D65,'B16 Si Main Draw Prep'!$A$7:$P$70,15))</f>
        <v>0</v>
      </c>
      <c r="C65" s="186">
        <f>IF($D65="","",VLOOKUP($D65,'B16 Si Main Draw Prep'!$A$7:$P$70,16))</f>
        <v>0</v>
      </c>
      <c r="D65" s="86">
        <v>18</v>
      </c>
      <c r="E65" s="96" t="str">
        <f>UPPER(IF($D65="","",VLOOKUP($D65,'B16 Si Main Draw Prep'!$A$7:$P$70,2)))</f>
        <v>ΠΑΠΑΒΑΣΙΛΕΙΟΥ</v>
      </c>
      <c r="F65" s="96" t="str">
        <f>IF($D65="","",VLOOKUP($D65,'B16 Si Main Draw Prep'!$A$7:$P$70,3))</f>
        <v>ΣΤΑΥΡΟΣ</v>
      </c>
      <c r="G65" s="96"/>
      <c r="H65" s="96">
        <f>IF($D65="","",VLOOKUP($D65,'B16 Si Main Draw Prep'!$A$7:$P$70,4))</f>
        <v>0</v>
      </c>
      <c r="I65" s="141"/>
      <c r="J65" s="94" t="str">
        <f>UPPER(IF(OR(I66="a",I66="as"),E65,IF(OR(I66="b",I66="bs"),E66,)))</f>
        <v>ΠΑΠΑΒΑΣΙΛΕΙΟΥ</v>
      </c>
      <c r="K65" s="144"/>
      <c r="L65" s="88" t="s">
        <v>209</v>
      </c>
      <c r="M65" s="100"/>
      <c r="N65" s="99"/>
      <c r="O65" s="100"/>
      <c r="P65" s="99"/>
      <c r="Q65" s="99"/>
      <c r="R65" s="89"/>
    </row>
    <row r="66" spans="1:18" s="8" customFormat="1" ht="9" customHeight="1">
      <c r="A66" s="91" t="s">
        <v>100</v>
      </c>
      <c r="B66" s="186">
        <f>IF($D66="","",VLOOKUP($D66,'B16 Si Main Draw Prep'!$A$7:$P$70,15))</f>
      </c>
      <c r="C66" s="186">
        <f>IF($D66="","",VLOOKUP($D66,'B16 Si Main Draw Prep'!$A$7:$P$70,16))</f>
      </c>
      <c r="D66" s="86"/>
      <c r="E66" s="96" t="s">
        <v>119</v>
      </c>
      <c r="F66" s="96">
        <f>IF($D66="","",VLOOKUP($D66,'B16 Si Main Draw Prep'!$A$7:$P$70,3))</f>
      </c>
      <c r="G66" s="96"/>
      <c r="H66" s="96">
        <f>IF($D66="","",VLOOKUP($D66,'B16 Si Main Draw Prep'!$A$7:$P$70,4))</f>
      </c>
      <c r="I66" s="143" t="s">
        <v>118</v>
      </c>
      <c r="J66" s="88"/>
      <c r="K66" s="99"/>
      <c r="L66" s="92" t="s">
        <v>4</v>
      </c>
      <c r="M66" s="97"/>
      <c r="N66" s="94" t="s">
        <v>153</v>
      </c>
      <c r="O66" s="102"/>
      <c r="P66" s="99"/>
      <c r="Q66" s="99"/>
      <c r="R66" s="89"/>
    </row>
    <row r="67" spans="1:18" s="8" customFormat="1" ht="9" customHeight="1">
      <c r="A67" s="91" t="s">
        <v>101</v>
      </c>
      <c r="B67" s="186">
        <f>IF($D67="","",VLOOKUP($D67,'B16 Si Main Draw Prep'!$A$7:$P$70,15))</f>
      </c>
      <c r="C67" s="186">
        <f>IF($D67="","",VLOOKUP($D67,'B16 Si Main Draw Prep'!$A$7:$P$70,16))</f>
      </c>
      <c r="D67" s="86"/>
      <c r="E67" s="96" t="s">
        <v>119</v>
      </c>
      <c r="F67" s="96">
        <f>IF($D67="","",VLOOKUP($D67,'B16 Si Main Draw Prep'!$A$7:$P$70,3))</f>
      </c>
      <c r="G67" s="96"/>
      <c r="H67" s="96">
        <f>IF($D67="","",VLOOKUP($D67,'B16 Si Main Draw Prep'!$A$7:$P$70,4))</f>
      </c>
      <c r="I67" s="141"/>
      <c r="J67" s="94" t="str">
        <f>UPPER(IF(OR(I68="a",I68="as"),E67,IF(OR(I68="b",I68="bs"),E68,)))</f>
        <v>ΝΙΚΟΛΟΠΟΥΛΟΣ</v>
      </c>
      <c r="K67" s="98"/>
      <c r="L67" s="145"/>
      <c r="M67" s="146"/>
      <c r="N67" s="88" t="s">
        <v>209</v>
      </c>
      <c r="O67" s="99"/>
      <c r="P67" s="99"/>
      <c r="Q67" s="99"/>
      <c r="R67" s="89"/>
    </row>
    <row r="68" spans="1:18" s="8" customFormat="1" ht="9" customHeight="1">
      <c r="A68" s="91" t="s">
        <v>102</v>
      </c>
      <c r="B68" s="186">
        <f>IF($D68="","",VLOOKUP($D68,'B16 Si Main Draw Prep'!$A$7:$P$70,15))</f>
        <v>0</v>
      </c>
      <c r="C68" s="186">
        <f>IF($D68="","",VLOOKUP($D68,'B16 Si Main Draw Prep'!$A$7:$P$70,16))</f>
        <v>0</v>
      </c>
      <c r="D68" s="86">
        <v>15</v>
      </c>
      <c r="E68" s="96" t="str">
        <f>UPPER(IF($D68="","",VLOOKUP($D68,'B16 Si Main Draw Prep'!$A$7:$P$70,2)))</f>
        <v>ΝΙΚΟΛΟΠΟΥΛΟΣ</v>
      </c>
      <c r="F68" s="96" t="str">
        <f>IF($D68="","",VLOOKUP($D68,'B16 Si Main Draw Prep'!$A$7:$P$70,3))</f>
        <v>ΧΡΗΣΤΟΣ</v>
      </c>
      <c r="G68" s="96"/>
      <c r="H68" s="96">
        <f>IF($D68="","",VLOOKUP($D68,'B16 Si Main Draw Prep'!$A$7:$P$70,4))</f>
        <v>0</v>
      </c>
      <c r="I68" s="143" t="s">
        <v>120</v>
      </c>
      <c r="J68" s="88"/>
      <c r="K68" s="93"/>
      <c r="L68" s="94" t="s">
        <v>147</v>
      </c>
      <c r="M68" s="147"/>
      <c r="N68" s="99"/>
      <c r="O68" s="99"/>
      <c r="P68" s="99"/>
      <c r="Q68" s="99"/>
      <c r="R68" s="89"/>
    </row>
    <row r="69" spans="1:18" s="8" customFormat="1" ht="9" customHeight="1">
      <c r="A69" s="142" t="s">
        <v>103</v>
      </c>
      <c r="B69" s="186">
        <f>IF($D69="","",VLOOKUP($D69,'B16 Si Main Draw Prep'!$A$7:$P$70,15))</f>
      </c>
      <c r="C69" s="186">
        <f>IF($D69="","",VLOOKUP($D69,'B16 Si Main Draw Prep'!$A$7:$P$70,16))</f>
      </c>
      <c r="D69" s="86"/>
      <c r="E69" s="96" t="s">
        <v>119</v>
      </c>
      <c r="F69" s="96">
        <f>IF($D69="","",VLOOKUP($D69,'B16 Si Main Draw Prep'!$A$7:$P$70,3))</f>
      </c>
      <c r="G69" s="96"/>
      <c r="H69" s="96">
        <f>IF($D69="","",VLOOKUP($D69,'B16 Si Main Draw Prep'!$A$7:$P$70,4))</f>
      </c>
      <c r="I69" s="141"/>
      <c r="J69" s="94" t="str">
        <f>UPPER(IF(OR(I70="a",I70="as"),E69,IF(OR(I70="b",I70="bs"),E70,)))</f>
        <v>ΤΖΙΝΗΣ ΝΙΚΟΛΑΟΣ</v>
      </c>
      <c r="K69" s="102"/>
      <c r="L69" s="88" t="s">
        <v>203</v>
      </c>
      <c r="M69" s="99"/>
      <c r="N69" s="99"/>
      <c r="O69" s="99"/>
      <c r="P69" s="99"/>
      <c r="Q69" s="99"/>
      <c r="R69" s="89"/>
    </row>
    <row r="70" spans="1:18" s="8" customFormat="1" ht="9" customHeight="1">
      <c r="A70" s="103" t="s">
        <v>104</v>
      </c>
      <c r="B70" s="186">
        <f>IF($D70="","",VLOOKUP($D70,'B16 Si Main Draw Prep'!$A$7:$P$70,15))</f>
      </c>
      <c r="C70" s="186">
        <f>IF($D70="","",VLOOKUP($D70,'B16 Si Main Draw Prep'!$A$7:$P$70,16))</f>
      </c>
      <c r="D70" s="86"/>
      <c r="E70" s="87" t="s">
        <v>173</v>
      </c>
      <c r="F70" s="87">
        <f>IF($D70="","",VLOOKUP($D70,'B16 Si Main Draw Prep'!$A$7:$P$70,3))</f>
      </c>
      <c r="G70" s="87"/>
      <c r="H70" s="87">
        <f>IF($D70="","",VLOOKUP($D70,'B16 Si Main Draw Prep'!$A$7:$P$70,4))</f>
      </c>
      <c r="I70" s="143" t="s">
        <v>120</v>
      </c>
      <c r="J70" s="88"/>
      <c r="K70" s="99"/>
      <c r="L70" s="99"/>
      <c r="M70" s="148"/>
      <c r="N70" s="99"/>
      <c r="O70" s="99"/>
      <c r="P70" s="99"/>
      <c r="Q70" s="99"/>
      <c r="R70" s="89"/>
    </row>
    <row r="71" spans="1:18" s="8" customFormat="1" ht="6" customHeight="1">
      <c r="A71" s="158"/>
      <c r="B71" s="159"/>
      <c r="C71" s="159"/>
      <c r="D71" s="160"/>
      <c r="E71" s="161"/>
      <c r="F71" s="161"/>
      <c r="G71" s="162"/>
      <c r="H71" s="161"/>
      <c r="I71" s="163"/>
      <c r="J71" s="99"/>
      <c r="K71" s="99"/>
      <c r="L71" s="99"/>
      <c r="M71" s="148"/>
      <c r="N71" s="99"/>
      <c r="O71" s="99"/>
      <c r="P71" s="99"/>
      <c r="Q71" s="99"/>
      <c r="R71" s="89"/>
    </row>
    <row r="72" spans="1:17" s="3" customFormat="1" ht="10.5" customHeight="1">
      <c r="A72" s="104" t="s">
        <v>28</v>
      </c>
      <c r="B72" s="105"/>
      <c r="C72" s="106"/>
      <c r="D72" s="164" t="s">
        <v>29</v>
      </c>
      <c r="E72" s="165" t="s">
        <v>30</v>
      </c>
      <c r="F72" s="164" t="s">
        <v>29</v>
      </c>
      <c r="G72" s="108" t="s">
        <v>30</v>
      </c>
      <c r="H72" s="166"/>
      <c r="I72" s="164" t="s">
        <v>29</v>
      </c>
      <c r="J72" s="107" t="s">
        <v>105</v>
      </c>
      <c r="K72" s="109"/>
      <c r="L72" s="107" t="s">
        <v>31</v>
      </c>
      <c r="M72" s="110"/>
      <c r="N72" s="111" t="s">
        <v>32</v>
      </c>
      <c r="O72" s="111"/>
      <c r="P72" s="112"/>
      <c r="Q72" s="113"/>
    </row>
    <row r="73" spans="1:17" s="3" customFormat="1" ht="9" customHeight="1">
      <c r="A73" s="115" t="s">
        <v>33</v>
      </c>
      <c r="B73" s="114"/>
      <c r="C73" s="116"/>
      <c r="D73" s="117">
        <v>1</v>
      </c>
      <c r="E73" s="167">
        <f>IF(D73&gt;$Q$80,,UPPER(VLOOKUP(D73,'B16 Si Main Draw Prep'!$A$7:$R$134,2)))</f>
        <v>0</v>
      </c>
      <c r="F73" s="117">
        <v>9</v>
      </c>
      <c r="G73" s="17">
        <f>IF(F73&gt;$Q$80,,UPPER(VLOOKUP(F73,'B16 Si Main Draw Prep'!$A$7:$R$134,2)))</f>
        <v>0</v>
      </c>
      <c r="H73" s="16"/>
      <c r="I73" s="118" t="s">
        <v>34</v>
      </c>
      <c r="J73" s="114"/>
      <c r="K73" s="119"/>
      <c r="L73" s="114"/>
      <c r="M73" s="120"/>
      <c r="N73" s="121" t="s">
        <v>35</v>
      </c>
      <c r="O73" s="122"/>
      <c r="P73" s="122"/>
      <c r="Q73" s="123"/>
    </row>
    <row r="74" spans="1:17" s="3" customFormat="1" ht="9" customHeight="1">
      <c r="A74" s="128" t="s">
        <v>37</v>
      </c>
      <c r="B74" s="126"/>
      <c r="C74" s="129"/>
      <c r="D74" s="117">
        <v>2</v>
      </c>
      <c r="E74" s="167">
        <f>IF(D74&gt;$Q$80,,UPPER(VLOOKUP(D74,'B16 Si Main Draw Prep'!$A$7:$R$134,2)))</f>
        <v>0</v>
      </c>
      <c r="F74" s="117">
        <v>10</v>
      </c>
      <c r="G74" s="17">
        <f>IF(F74&gt;$Q$80,,UPPER(VLOOKUP(F74,'B16 Si Main Draw Prep'!$A$7:$R$134,2)))</f>
        <v>0</v>
      </c>
      <c r="H74" s="16"/>
      <c r="I74" s="118" t="s">
        <v>36</v>
      </c>
      <c r="J74" s="114"/>
      <c r="K74" s="119"/>
      <c r="L74" s="114"/>
      <c r="M74" s="120"/>
      <c r="N74" s="124"/>
      <c r="O74" s="125"/>
      <c r="P74" s="126"/>
      <c r="Q74" s="127"/>
    </row>
    <row r="75" spans="1:17" s="3" customFormat="1" ht="9" customHeight="1">
      <c r="A75" s="177"/>
      <c r="B75" s="178"/>
      <c r="C75" s="179"/>
      <c r="D75" s="117">
        <v>3</v>
      </c>
      <c r="E75" s="167">
        <f>IF(D75&gt;$Q$80,,UPPER(VLOOKUP(D75,'B16 Si Main Draw Prep'!$A$7:$R$134,2)))</f>
        <v>0</v>
      </c>
      <c r="F75" s="117">
        <v>11</v>
      </c>
      <c r="G75" s="17">
        <f>IF(F75&gt;$Q$80,,UPPER(VLOOKUP(F75,'B16 Si Main Draw Prep'!$A$7:$R$134,2)))</f>
        <v>0</v>
      </c>
      <c r="H75" s="16"/>
      <c r="I75" s="118" t="s">
        <v>38</v>
      </c>
      <c r="J75" s="114"/>
      <c r="K75" s="119"/>
      <c r="L75" s="114"/>
      <c r="M75" s="120"/>
      <c r="N75" s="121" t="s">
        <v>39</v>
      </c>
      <c r="O75" s="122"/>
      <c r="P75" s="122"/>
      <c r="Q75" s="123"/>
    </row>
    <row r="76" spans="1:17" s="3" customFormat="1" ht="9" customHeight="1">
      <c r="A76" s="130"/>
      <c r="B76" s="74"/>
      <c r="C76" s="131"/>
      <c r="D76" s="117">
        <v>4</v>
      </c>
      <c r="E76" s="167">
        <f>IF(D76&gt;$Q$80,,UPPER(VLOOKUP(D76,'B16 Si Main Draw Prep'!$A$7:$R$134,2)))</f>
        <v>0</v>
      </c>
      <c r="F76" s="117">
        <v>12</v>
      </c>
      <c r="G76" s="17">
        <f>IF(F76&gt;$Q$80,,UPPER(VLOOKUP(F76,'B16 Si Main Draw Prep'!$A$7:$R$134,2)))</f>
        <v>0</v>
      </c>
      <c r="H76" s="16"/>
      <c r="I76" s="118" t="s">
        <v>40</v>
      </c>
      <c r="J76" s="114"/>
      <c r="K76" s="119"/>
      <c r="L76" s="114"/>
      <c r="M76" s="120"/>
      <c r="N76" s="114"/>
      <c r="O76" s="119"/>
      <c r="P76" s="114"/>
      <c r="Q76" s="120"/>
    </row>
    <row r="77" spans="1:17" s="3" customFormat="1" ht="9" customHeight="1">
      <c r="A77" s="171"/>
      <c r="B77" s="180"/>
      <c r="C77" s="181"/>
      <c r="D77" s="117">
        <v>5</v>
      </c>
      <c r="E77" s="167">
        <f>IF(D77&gt;$Q$80,,UPPER(VLOOKUP(D77,'B16 Si Main Draw Prep'!$A$7:$R$134,2)))</f>
        <v>0</v>
      </c>
      <c r="F77" s="117">
        <v>13</v>
      </c>
      <c r="G77" s="17">
        <f>IF(F77&gt;$Q$80,,UPPER(VLOOKUP(F77,'B16 Si Main Draw Prep'!$A$7:$R$134,2)))</f>
        <v>0</v>
      </c>
      <c r="H77" s="16"/>
      <c r="I77" s="118" t="s">
        <v>41</v>
      </c>
      <c r="J77" s="114"/>
      <c r="K77" s="119"/>
      <c r="L77" s="114"/>
      <c r="M77" s="120"/>
      <c r="N77" s="126"/>
      <c r="O77" s="125"/>
      <c r="P77" s="126"/>
      <c r="Q77" s="127"/>
    </row>
    <row r="78" spans="1:17" s="3" customFormat="1" ht="9" customHeight="1">
      <c r="A78" s="172"/>
      <c r="B78" s="6"/>
      <c r="C78" s="131"/>
      <c r="D78" s="117">
        <v>6</v>
      </c>
      <c r="E78" s="167">
        <f>IF(D78&gt;$Q$80,,UPPER(VLOOKUP(D78,'B16 Si Main Draw Prep'!$A$7:$R$134,2)))</f>
        <v>0</v>
      </c>
      <c r="F78" s="117">
        <v>14</v>
      </c>
      <c r="G78" s="17">
        <f>IF(F78&gt;$Q$80,,UPPER(VLOOKUP(F78,'B16 Si Main Draw Prep'!$A$7:$R$134,2)))</f>
        <v>0</v>
      </c>
      <c r="H78" s="16"/>
      <c r="I78" s="118" t="s">
        <v>42</v>
      </c>
      <c r="J78" s="114"/>
      <c r="K78" s="119"/>
      <c r="L78" s="114"/>
      <c r="M78" s="120"/>
      <c r="N78" s="121" t="s">
        <v>108</v>
      </c>
      <c r="O78" s="122"/>
      <c r="P78" s="122"/>
      <c r="Q78" s="123"/>
    </row>
    <row r="79" spans="1:17" s="3" customFormat="1" ht="9" customHeight="1">
      <c r="A79" s="172"/>
      <c r="B79" s="6"/>
      <c r="C79" s="175"/>
      <c r="D79" s="117">
        <v>7</v>
      </c>
      <c r="E79" s="167">
        <f>IF(D79&gt;$Q$80,,UPPER(VLOOKUP(D79,'B16 Si Main Draw Prep'!$A$7:$R$134,2)))</f>
        <v>0</v>
      </c>
      <c r="F79" s="117">
        <v>15</v>
      </c>
      <c r="G79" s="17">
        <f>IF(F79&gt;$Q$80,,UPPER(VLOOKUP(F79,'B16 Si Main Draw Prep'!$A$7:$R$134,2)))</f>
        <v>0</v>
      </c>
      <c r="H79" s="16"/>
      <c r="I79" s="118" t="s">
        <v>43</v>
      </c>
      <c r="J79" s="114"/>
      <c r="K79" s="119"/>
      <c r="L79" s="114"/>
      <c r="M79" s="120"/>
      <c r="N79" s="114"/>
      <c r="O79" s="119"/>
      <c r="P79" s="114"/>
      <c r="Q79" s="120"/>
    </row>
    <row r="80" spans="1:17" s="3" customFormat="1" ht="9" customHeight="1">
      <c r="A80" s="173"/>
      <c r="B80" s="170"/>
      <c r="C80" s="176"/>
      <c r="D80" s="132">
        <v>8</v>
      </c>
      <c r="E80" s="168">
        <f>IF(D80&gt;$Q$80,,UPPER(VLOOKUP(D80,'B16 Si Main Draw Prep'!$A$7:$R$134,2)))</f>
        <v>0</v>
      </c>
      <c r="F80" s="132">
        <v>16</v>
      </c>
      <c r="G80" s="133">
        <f>IF(F80&gt;$Q$80,,UPPER(VLOOKUP(F80,'B16 Si Main Draw Prep'!$A$7:$R$134,2)))</f>
        <v>0</v>
      </c>
      <c r="H80" s="134"/>
      <c r="I80" s="135" t="s">
        <v>44</v>
      </c>
      <c r="J80" s="126"/>
      <c r="K80" s="125"/>
      <c r="L80" s="126"/>
      <c r="M80" s="127"/>
      <c r="N80" s="126">
        <f>Q4</f>
        <v>0</v>
      </c>
      <c r="O80" s="125"/>
      <c r="P80" s="126"/>
      <c r="Q80" s="136">
        <f>MIN(16,'B16 Si Main Draw Prep'!R5)</f>
        <v>0</v>
      </c>
    </row>
    <row r="81" ht="15.75" customHeight="1"/>
    <row r="82" ht="9" customHeight="1"/>
  </sheetData>
  <sheetProtection/>
  <mergeCells count="1">
    <mergeCell ref="A4:C4"/>
  </mergeCells>
  <conditionalFormatting sqref="G7:G70">
    <cfRule type="expression" priority="9" dxfId="0" stopIfTrue="1">
      <formula>AND($D7&lt;9,$C7&gt;0)</formula>
    </cfRule>
  </conditionalFormatting>
  <conditionalFormatting sqref="F7:F70 H7:H70">
    <cfRule type="expression" priority="10" dxfId="0" stopIfTrue="1">
      <formula>AND($D7&lt;17,$C7&gt;0)</formula>
    </cfRule>
  </conditionalFormatting>
  <conditionalFormatting sqref="L58 L42 L26 L10 L50 L34 L18 L66 N14 N30 N46 N62 N55 N23 N38">
    <cfRule type="expression" priority="11" dxfId="28" stopIfTrue="1">
      <formula>AND($N$1="CU",L10="Umpire")</formula>
    </cfRule>
    <cfRule type="expression" priority="12" dxfId="27" stopIfTrue="1">
      <formula>AND($N$1="CU",L10&lt;&gt;"Umpire",M10&lt;&gt;"")</formula>
    </cfRule>
    <cfRule type="expression" priority="13" dxfId="26" stopIfTrue="1">
      <formula>AND($N$1="CU",L10&lt;&gt;"Umpire")</formula>
    </cfRule>
  </conditionalFormatting>
  <conditionalFormatting sqref="L8 L12 L16 L20 L24 L28 L32 L36 L40 L44 L48 L52 L56 L60 L64 L68 N18 N34 N42 N50 N66 N10 N58 P14 N26 P30 P46 P62">
    <cfRule type="expression" priority="14" dxfId="0" stopIfTrue="1">
      <formula>K8="as"</formula>
    </cfRule>
    <cfRule type="expression" priority="15" dxfId="0" stopIfTrue="1">
      <formula>K8="bs"</formula>
    </cfRule>
  </conditionalFormatting>
  <conditionalFormatting sqref="J7 J9 J11 J13 J15 J17 J19 J21 J23 J25 J27 J29 J31 J33 J35 J37 J39 J41 J43 J45 J47 J49 J51 J53 J55 J57 J59 J61 J63 J65 J67 J69 P22 P54">
    <cfRule type="expression" priority="16" dxfId="0" stopIfTrue="1">
      <formula>I8="as"</formula>
    </cfRule>
    <cfRule type="expression" priority="17" dxfId="0" stopIfTrue="1">
      <formula>I8="bs"</formula>
    </cfRule>
  </conditionalFormatting>
  <conditionalFormatting sqref="B7:B70">
    <cfRule type="cellIs" priority="18" dxfId="20" operator="equal" stopIfTrue="1">
      <formula>"QA"</formula>
    </cfRule>
    <cfRule type="cellIs" priority="19" dxfId="20"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20" dxfId="19" stopIfTrue="1">
      <formula>$N$1="CU"</formula>
    </cfRule>
  </conditionalFormatting>
  <conditionalFormatting sqref="D7:D70">
    <cfRule type="expression" priority="21" dxfId="18" stopIfTrue="1">
      <formula>$D7&lt;17</formula>
    </cfRule>
  </conditionalFormatting>
  <conditionalFormatting sqref="N37">
    <cfRule type="expression" priority="22" dxfId="0" stopIfTrue="1">
      <formula>O23="as"</formula>
    </cfRule>
    <cfRule type="expression" priority="23" dxfId="0" stopIfTrue="1">
      <formula>O23="bs"</formula>
    </cfRule>
  </conditionalFormatting>
  <conditionalFormatting sqref="N39">
    <cfRule type="expression" priority="24" dxfId="0" stopIfTrue="1">
      <formula>O55="as"</formula>
    </cfRule>
    <cfRule type="expression" priority="25" dxfId="0" stopIfTrue="1">
      <formula>O55="bs"</formula>
    </cfRule>
  </conditionalFormatting>
  <conditionalFormatting sqref="P38">
    <cfRule type="expression" priority="26" dxfId="0" stopIfTrue="1">
      <formula>O38="as"</formula>
    </cfRule>
    <cfRule type="expression" priority="27" dxfId="0" stopIfTrue="1">
      <formula>O38="bs"</formula>
    </cfRule>
  </conditionalFormatting>
  <conditionalFormatting sqref="P54">
    <cfRule type="expression" priority="7" dxfId="0" stopIfTrue="1">
      <formula>O54="as"</formula>
    </cfRule>
    <cfRule type="expression" priority="8" dxfId="0" stopIfTrue="1">
      <formula>O54="bs"</formula>
    </cfRule>
  </conditionalFormatting>
  <conditionalFormatting sqref="P22">
    <cfRule type="expression" priority="5" dxfId="0" stopIfTrue="1">
      <formula>O22="as"</formula>
    </cfRule>
    <cfRule type="expression" priority="6" dxfId="0" stopIfTrue="1">
      <formula>O22="bs"</formula>
    </cfRule>
  </conditionalFormatting>
  <conditionalFormatting sqref="P38">
    <cfRule type="expression" priority="3" dxfId="0" stopIfTrue="1">
      <formula>O39="as"</formula>
    </cfRule>
    <cfRule type="expression" priority="4" dxfId="0" stopIfTrue="1">
      <formula>O39="bs"</formula>
    </cfRule>
  </conditionalFormatting>
  <conditionalFormatting sqref="P38">
    <cfRule type="expression" priority="1" dxfId="0" stopIfTrue="1">
      <formula>O38="as"</formula>
    </cfRule>
    <cfRule type="expression" priority="2"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TE JunTour U16 2006 v1.2</dc:title>
  <dc:subject>U16 Tennis Europe Junior Tour events</dc:subject>
  <dc:creator>Pc</dc:creator>
  <cp:keywords/>
  <dc:description>Copyright © Tennis Europe and ITF Limited, 2006.
All rights reserved. Reproduction of this work in whole or in part, without the prior permission of Tennis Europe and ITF is prohibited.</dc:description>
  <cp:lastModifiedBy>User</cp:lastModifiedBy>
  <cp:lastPrinted>2003-04-30T14:38:13Z</cp:lastPrinted>
  <dcterms:created xsi:type="dcterms:W3CDTF">1998-01-18T23:10:02Z</dcterms:created>
  <dcterms:modified xsi:type="dcterms:W3CDTF">2017-11-10T09:56:43Z</dcterms:modified>
  <cp:category>Forms</cp:category>
  <cp:version/>
  <cp:contentType/>
  <cp:contentStatus/>
</cp:coreProperties>
</file>