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91" windowWidth="11940" windowHeight="6780" tabRatio="594" activeTab="2"/>
  </bookViews>
  <sheets>
    <sheet name="Week SetUp" sheetId="1" r:id="rId1"/>
    <sheet name="Women 35+ Draw Prep" sheetId="2" r:id="rId2"/>
    <sheet name="Women 35+ 16" sheetId="3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2">'Women 35+ 16'!$A$1:$Q$79</definedName>
    <definedName name="_xlnm.Print_Titles" localSheetId="1">'Women 35+ Draw Prep'!$1:$6</definedName>
  </definedNames>
  <calcPr fullCalcOnLoad="1"/>
</workbook>
</file>

<file path=xl/comments2.xml><?xml version="1.0" encoding="utf-8"?>
<comments xmlns="http://schemas.openxmlformats.org/spreadsheetml/2006/main">
  <authors>
    <author>Anders Wennberg</author>
  </authors>
  <commentList>
    <comment ref="O6" authorId="0">
      <text>
        <r>
          <rPr>
            <b/>
            <sz val="8"/>
            <color indexed="8"/>
            <rFont val="Tahoma"/>
            <family val="2"/>
          </rPr>
          <t>Player's final Acceptance Status:
DA= Direct Acceptance
WC=Wild Card
SE=Special Exempt
Q=Qualifier
LL=Lucky Loser
Blank=Not on draw</t>
        </r>
      </text>
    </comment>
    <comment ref="R6" authorId="0">
      <text>
        <r>
          <rPr>
            <b/>
            <sz val="8"/>
            <color indexed="8"/>
            <rFont val="Tahoma"/>
            <family val="2"/>
          </rPr>
          <t>When the seeding list is ready: fill in Seed position 1,2,3,4,…
Leave blank for unseeded players</t>
        </r>
      </text>
    </comment>
  </commentList>
</comments>
</file>

<file path=xl/comments3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Before making the draw:
On the Prep-sheet did you:
- fill in QA, WC's?
- fill in the Seed Positions?
- Sort?
If YES: continue making the draw
Otherwise: return to finish preparations</t>
        </r>
      </text>
    </comment>
  </commentList>
</comments>
</file>

<file path=xl/sharedStrings.xml><?xml version="1.0" encoding="utf-8"?>
<sst xmlns="http://schemas.openxmlformats.org/spreadsheetml/2006/main" count="169" uniqueCount="114">
  <si>
    <t>Junior Week SetUp page</t>
  </si>
  <si>
    <t>DO NOT DELETE THIS PAGE !!!</t>
  </si>
  <si>
    <t>FILL IN ALL GREEN FIELDS BELOW</t>
  </si>
  <si>
    <t>Tournament Title (full name)</t>
  </si>
  <si>
    <t>Event Category</t>
  </si>
  <si>
    <t>ITF Junior Circuit</t>
  </si>
  <si>
    <t>City, Country</t>
  </si>
  <si>
    <t>Group</t>
  </si>
  <si>
    <t>ITF Referee</t>
  </si>
  <si>
    <t>ITF Tournament Calendar designation</t>
  </si>
  <si>
    <t>All rights reserved. Reproduction of this work in whole or in part, without the prior permission of the ITF is prohibited.</t>
  </si>
  <si>
    <t>Inquiries and comments to:</t>
  </si>
  <si>
    <t>Week of</t>
  </si>
  <si>
    <t>Family name</t>
  </si>
  <si>
    <t>First name</t>
  </si>
  <si>
    <t>Umpire</t>
  </si>
  <si>
    <t>Tourn. ID</t>
  </si>
  <si>
    <t>Line</t>
  </si>
  <si>
    <t>Nat.</t>
  </si>
  <si>
    <t>ITF Referee's signature</t>
  </si>
  <si>
    <t>Accept status</t>
  </si>
  <si>
    <t>BOYS SINGLES MAIN DRAW</t>
  </si>
  <si>
    <t>PREPARATION LIST</t>
  </si>
  <si>
    <t>DO NO DELETE THIS PAGE IF YOU ARE USING LINK-IN'S TO THE DRAW</t>
  </si>
  <si>
    <t>On
Accept. list
Yes</t>
  </si>
  <si>
    <t>Signed-in
Yes</t>
  </si>
  <si>
    <t>ITF 18
Ranking</t>
  </si>
  <si>
    <t>Pro-
Ranking</t>
  </si>
  <si>
    <t>Other ordering</t>
  </si>
  <si>
    <t>Seed Sort</t>
  </si>
  <si>
    <t>AccSort</t>
  </si>
  <si>
    <t>Seed
Position</t>
  </si>
  <si>
    <t>St.</t>
  </si>
  <si>
    <t>Rank</t>
  </si>
  <si>
    <t>Seed</t>
  </si>
  <si>
    <t>Family Name</t>
  </si>
  <si>
    <t>Nationality</t>
  </si>
  <si>
    <t>2nd Round</t>
  </si>
  <si>
    <t>Semifinals</t>
  </si>
  <si>
    <t>Final</t>
  </si>
  <si>
    <t>Winner</t>
  </si>
  <si>
    <t>Acc. Ranking</t>
  </si>
  <si>
    <t>#</t>
  </si>
  <si>
    <t>Seeded players</t>
  </si>
  <si>
    <t>Replacing</t>
  </si>
  <si>
    <t>Draw date/time:</t>
  </si>
  <si>
    <t>Rkg Date</t>
  </si>
  <si>
    <t>1</t>
  </si>
  <si>
    <t>Last Accepted player</t>
  </si>
  <si>
    <t>Top DA</t>
  </si>
  <si>
    <t>2</t>
  </si>
  <si>
    <t>Last DA</t>
  </si>
  <si>
    <t>3</t>
  </si>
  <si>
    <t>Player representatives</t>
  </si>
  <si>
    <t>4</t>
  </si>
  <si>
    <t>Seed ranking</t>
  </si>
  <si>
    <t>5</t>
  </si>
  <si>
    <t>6</t>
  </si>
  <si>
    <t>Top seed</t>
  </si>
  <si>
    <t>7</t>
  </si>
  <si>
    <t>Last seed</t>
  </si>
  <si>
    <t>8</t>
  </si>
  <si>
    <t>Lucky Losers</t>
  </si>
  <si>
    <t>Week of (Monday). Use format, 15/01/2003 (day/month/year)</t>
  </si>
  <si>
    <t>Date of Birth
yy/mm/dd(US)</t>
  </si>
  <si>
    <t>www.tennisofficial.com</t>
  </si>
  <si>
    <t xml:space="preserve">Download from: </t>
  </si>
  <si>
    <t>Over 18</t>
  </si>
  <si>
    <t>Under 13</t>
  </si>
  <si>
    <t>Seed
Ranking</t>
  </si>
  <si>
    <t>Copyright © ITF Limited, trading as the International Tennis Federation, 2005</t>
  </si>
  <si>
    <t>forms@itftennis.com</t>
  </si>
  <si>
    <t>2005 v1.0</t>
  </si>
  <si>
    <t>ΒΑΒΙΤΣΑ/ΠΑΠΑΔΟΠΟΥΛΟΣ</t>
  </si>
  <si>
    <t>Α.Ε.Κ ΤΡΙΠΟΛΗΣ</t>
  </si>
  <si>
    <t>ΚΑΡΤΣΑΚΗ</t>
  </si>
  <si>
    <t>ΕΡΗ</t>
  </si>
  <si>
    <t>ΠΡΟΔΡΟΜΟΥ</t>
  </si>
  <si>
    <t>ΑΝΝΑ</t>
  </si>
  <si>
    <t>ΡΟΥΜΠΟΥ</t>
  </si>
  <si>
    <t>ΑΙΜΙΛΙΑ</t>
  </si>
  <si>
    <t>bye</t>
  </si>
  <si>
    <t>CU</t>
  </si>
  <si>
    <t>a</t>
  </si>
  <si>
    <t>b</t>
  </si>
  <si>
    <t>ΑΝΤΩΝΑΚΟΥ</t>
  </si>
  <si>
    <t>ΔΗΜΗΤΡΑ</t>
  </si>
  <si>
    <t>ΚΑΛΟΓΡΗ</t>
  </si>
  <si>
    <t>ΣΑΝΤΥ</t>
  </si>
  <si>
    <t>ΜΗΤΡΟΥ</t>
  </si>
  <si>
    <t>ΚΩΝΣΤΑΝΤΙΝΑ</t>
  </si>
  <si>
    <t>ΠΑΝΟΠΟΥΛΟΥ</t>
  </si>
  <si>
    <t>ΚΑΛΛΙΟΠΗ</t>
  </si>
  <si>
    <t>ΡΟΥΚΗ</t>
  </si>
  <si>
    <t>ΜΑΡΙΝΑ</t>
  </si>
  <si>
    <t>ΣΤΑΘΟΥΛΙΑ</t>
  </si>
  <si>
    <t>ΒΟΥΛΑ</t>
  </si>
  <si>
    <t>ΤΖΙΑΡΟΥ</t>
  </si>
  <si>
    <t>ΝΕΛΛΗ</t>
  </si>
  <si>
    <t>1975.</t>
  </si>
  <si>
    <t>B</t>
  </si>
  <si>
    <t>ΚΟΛΟΚΟΤΡΩΝΕΙΑ 2015</t>
  </si>
  <si>
    <t>9-25/10/2015</t>
  </si>
  <si>
    <t>WOMEN 35+</t>
  </si>
  <si>
    <t xml:space="preserve"> DRAW (16)</t>
  </si>
  <si>
    <t>61 63</t>
  </si>
  <si>
    <t>A</t>
  </si>
  <si>
    <t>62 62</t>
  </si>
  <si>
    <t>60 62</t>
  </si>
  <si>
    <t>WO</t>
  </si>
  <si>
    <t>61 60</t>
  </si>
  <si>
    <t>36 61 (9)</t>
  </si>
  <si>
    <t>60 60</t>
  </si>
  <si>
    <t>57 (5) 64 75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</si>
</sst>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Ja&quot;;&quot;Ja&quot;;&quot;Nej&quot;"/>
    <numFmt numFmtId="185" formatCode="&quot;Sant&quot;;&quot;Sant&quot;;&quot;Falskt&quot;"/>
    <numFmt numFmtId="186" formatCode="&quot;På&quot;;&quot;På&quot;;&quot;Av&quot;"/>
    <numFmt numFmtId="187" formatCode="[$$-409]#,##0.00"/>
    <numFmt numFmtId="188" formatCode="0.0000"/>
    <numFmt numFmtId="189" formatCode="d/mmm/yy"/>
    <numFmt numFmtId="190" formatCode="dd/mm/yyyy"/>
    <numFmt numFmtId="191" formatCode="dd\ mmm\ yy"/>
    <numFmt numFmtId="192" formatCode="yy/mm/dd"/>
    <numFmt numFmtId="193" formatCode="0.000"/>
    <numFmt numFmtId="194" formatCode="&quot;$&quot;#,##0"/>
    <numFmt numFmtId="195" formatCode="&quot;$&quot;#,##0.00"/>
    <numFmt numFmtId="196" formatCode=";;;"/>
    <numFmt numFmtId="197" formatCode="mm/dd/yy"/>
    <numFmt numFmtId="198" formatCode="#,##0.0000"/>
    <numFmt numFmtId="199" formatCode="mmm\-yyyy"/>
    <numFmt numFmtId="200" formatCode="[$-809]dd\ mmmm\ yyyy"/>
  </numFmts>
  <fonts count="8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sz val="11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sz val="6"/>
      <color indexed="10"/>
      <name val="Arial"/>
      <family val="2"/>
    </font>
    <font>
      <sz val="6"/>
      <color indexed="9"/>
      <name val="Arial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i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10"/>
      <name val="Arial"/>
      <family val="2"/>
    </font>
    <font>
      <u val="single"/>
      <sz val="6"/>
      <color indexed="12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1"/>
      <color indexed="16"/>
      <name val="Calibr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70" fillId="28" borderId="3" applyNumberFormat="0" applyAlignment="0" applyProtection="0"/>
    <xf numFmtId="0" fontId="71" fillId="0" borderId="0" applyNumberFormat="0" applyFill="0" applyBorder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7" fillId="31" borderId="0" applyNumberFormat="0" applyBorder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79" fillId="0" borderId="8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2" fillId="28" borderId="1" applyNumberFormat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left"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10" fillId="35" borderId="14" xfId="0" applyNumberFormat="1" applyFont="1" applyFill="1" applyBorder="1" applyAlignment="1">
      <alignment vertical="center"/>
    </xf>
    <xf numFmtId="49" fontId="10" fillId="35" borderId="15" xfId="0" applyNumberFormat="1" applyFont="1" applyFill="1" applyBorder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0" fontId="12" fillId="33" borderId="13" xfId="0" applyFont="1" applyFill="1" applyBorder="1" applyAlignment="1">
      <alignment horizontal="left" vertical="center"/>
    </xf>
    <xf numFmtId="49" fontId="12" fillId="33" borderId="0" xfId="0" applyNumberFormat="1" applyFont="1" applyFill="1" applyAlignment="1">
      <alignment horizontal="left" vertical="center"/>
    </xf>
    <xf numFmtId="0" fontId="12" fillId="33" borderId="0" xfId="0" applyFont="1" applyFill="1" applyAlignment="1">
      <alignment vertical="center"/>
    </xf>
    <xf numFmtId="49" fontId="13" fillId="33" borderId="0" xfId="0" applyNumberFormat="1" applyFont="1" applyFill="1" applyAlignment="1">
      <alignment horizontal="left" vertical="center"/>
    </xf>
    <xf numFmtId="49" fontId="14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14" fontId="16" fillId="35" borderId="16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6" xfId="0" applyNumberFormat="1" applyFont="1" applyFill="1" applyBorder="1" applyAlignment="1">
      <alignment vertical="center"/>
    </xf>
    <xf numFmtId="3" fontId="16" fillId="35" borderId="15" xfId="51" applyNumberFormat="1" applyFont="1" applyFill="1" applyBorder="1" applyAlignment="1" applyProtection="1">
      <alignment horizontal="left" vertical="center"/>
      <protection locked="0"/>
    </xf>
    <xf numFmtId="49" fontId="17" fillId="35" borderId="15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16" fillId="35" borderId="16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60" applyFont="1" applyFill="1" applyBorder="1" applyAlignment="1">
      <alignment/>
    </xf>
    <xf numFmtId="0" fontId="18" fillId="33" borderId="0" xfId="60" applyFont="1" applyFill="1" applyAlignment="1">
      <alignment/>
    </xf>
    <xf numFmtId="0" fontId="0" fillId="0" borderId="0" xfId="0" applyAlignment="1">
      <alignment horizontal="center"/>
    </xf>
    <xf numFmtId="49" fontId="20" fillId="33" borderId="0" xfId="0" applyNumberFormat="1" applyFont="1" applyFill="1" applyAlignment="1">
      <alignment horizontal="left" vertical="center"/>
    </xf>
    <xf numFmtId="49" fontId="20" fillId="33" borderId="0" xfId="0" applyNumberFormat="1" applyFont="1" applyFill="1" applyAlignment="1">
      <alignment vertical="center"/>
    </xf>
    <xf numFmtId="49" fontId="21" fillId="33" borderId="0" xfId="0" applyNumberFormat="1" applyFont="1" applyFill="1" applyAlignment="1">
      <alignment horizontal="right" vertical="center"/>
    </xf>
    <xf numFmtId="0" fontId="22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12" fillId="0" borderId="0" xfId="0" applyNumberFormat="1" applyFont="1" applyAlignment="1">
      <alignment horizontal="left" vertical="center"/>
    </xf>
    <xf numFmtId="49" fontId="17" fillId="0" borderId="17" xfId="0" applyNumberFormat="1" applyFont="1" applyBorder="1" applyAlignment="1">
      <alignment horizontal="right" vertical="center"/>
    </xf>
    <xf numFmtId="49" fontId="8" fillId="36" borderId="18" xfId="0" applyNumberFormat="1" applyFont="1" applyFill="1" applyBorder="1" applyAlignment="1">
      <alignment vertical="center"/>
    </xf>
    <xf numFmtId="0" fontId="8" fillId="36" borderId="0" xfId="0" applyFont="1" applyFill="1" applyAlignment="1">
      <alignment vertical="center"/>
    </xf>
    <xf numFmtId="49" fontId="10" fillId="0" borderId="0" xfId="0" applyNumberFormat="1" applyFont="1" applyAlignment="1">
      <alignment vertical="top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0" fontId="19" fillId="36" borderId="0" xfId="0" applyFont="1" applyFill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7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0" fillId="0" borderId="17" xfId="0" applyNumberFormat="1" applyFont="1" applyBorder="1" applyAlignment="1">
      <alignment vertical="center"/>
    </xf>
    <xf numFmtId="15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49" fontId="7" fillId="36" borderId="0" xfId="0" applyNumberFormat="1" applyFont="1" applyFill="1" applyAlignment="1">
      <alignment horizontal="left"/>
    </xf>
    <xf numFmtId="49" fontId="0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49" fontId="15" fillId="33" borderId="21" xfId="0" applyNumberFormat="1" applyFont="1" applyFill="1" applyBorder="1" applyAlignment="1">
      <alignment horizontal="left" vertical="center"/>
    </xf>
    <xf numFmtId="49" fontId="15" fillId="33" borderId="22" xfId="0" applyNumberFormat="1" applyFont="1" applyFill="1" applyBorder="1" applyAlignment="1">
      <alignment horizontal="left" vertical="center"/>
    </xf>
    <xf numFmtId="49" fontId="26" fillId="33" borderId="0" xfId="0" applyNumberFormat="1" applyFont="1" applyFill="1" applyAlignment="1">
      <alignment horizontal="left" vertical="center"/>
    </xf>
    <xf numFmtId="49" fontId="9" fillId="36" borderId="0" xfId="0" applyNumberFormat="1" applyFont="1" applyFill="1" applyAlignment="1">
      <alignment horizontal="left" vertical="center"/>
    </xf>
    <xf numFmtId="49" fontId="8" fillId="33" borderId="23" xfId="0" applyNumberFormat="1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center" wrapText="1"/>
    </xf>
    <xf numFmtId="49" fontId="8" fillId="33" borderId="25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wrapText="1"/>
    </xf>
    <xf numFmtId="49" fontId="8" fillId="37" borderId="25" xfId="0" applyNumberFormat="1" applyFont="1" applyFill="1" applyBorder="1" applyAlignment="1">
      <alignment horizontal="center" wrapText="1"/>
    </xf>
    <xf numFmtId="49" fontId="8" fillId="37" borderId="24" xfId="0" applyNumberFormat="1" applyFont="1" applyFill="1" applyBorder="1" applyAlignment="1">
      <alignment horizontal="center" wrapText="1"/>
    </xf>
    <xf numFmtId="0" fontId="27" fillId="33" borderId="25" xfId="0" applyFont="1" applyFill="1" applyBorder="1" applyAlignment="1">
      <alignment horizontal="center" wrapText="1"/>
    </xf>
    <xf numFmtId="0" fontId="28" fillId="0" borderId="26" xfId="0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horizontal="left"/>
    </xf>
    <xf numFmtId="49" fontId="30" fillId="34" borderId="10" xfId="0" applyNumberFormat="1" applyFont="1" applyFill="1" applyBorder="1" applyAlignment="1">
      <alignment vertical="center"/>
    </xf>
    <xf numFmtId="49" fontId="30" fillId="34" borderId="11" xfId="0" applyNumberFormat="1" applyFont="1" applyFill="1" applyBorder="1" applyAlignment="1">
      <alignment vertical="center"/>
    </xf>
    <xf numFmtId="49" fontId="30" fillId="34" borderId="12" xfId="0" applyNumberFormat="1" applyFont="1" applyFill="1" applyBorder="1" applyAlignment="1">
      <alignment vertical="center"/>
    </xf>
    <xf numFmtId="0" fontId="0" fillId="33" borderId="0" xfId="0" applyNumberFormat="1" applyFill="1" applyAlignment="1">
      <alignment horizontal="left" vertical="center"/>
    </xf>
    <xf numFmtId="49" fontId="31" fillId="33" borderId="0" xfId="0" applyNumberFormat="1" applyFont="1" applyFill="1" applyAlignment="1">
      <alignment horizontal="left" vertical="center"/>
    </xf>
    <xf numFmtId="49" fontId="15" fillId="33" borderId="0" xfId="0" applyNumberFormat="1" applyFont="1" applyFill="1" applyAlignment="1">
      <alignment horizontal="right" vertical="center"/>
    </xf>
    <xf numFmtId="49" fontId="15" fillId="33" borderId="22" xfId="0" applyNumberFormat="1" applyFont="1" applyFill="1" applyBorder="1" applyAlignment="1">
      <alignment horizontal="right" vertical="center"/>
    </xf>
    <xf numFmtId="49" fontId="9" fillId="33" borderId="22" xfId="0" applyNumberFormat="1" applyFont="1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20" fillId="33" borderId="0" xfId="0" applyNumberFormat="1" applyFont="1" applyFill="1" applyAlignment="1">
      <alignment horizontal="left" vertical="center"/>
    </xf>
    <xf numFmtId="49" fontId="15" fillId="36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6" borderId="28" xfId="0" applyFill="1" applyBorder="1" applyAlignment="1">
      <alignment horizontal="center" vertical="center"/>
    </xf>
    <xf numFmtId="49" fontId="22" fillId="0" borderId="17" xfId="0" applyNumberFormat="1" applyFont="1" applyBorder="1" applyAlignment="1">
      <alignment horizontal="left" vertical="center"/>
    </xf>
    <xf numFmtId="49" fontId="17" fillId="0" borderId="29" xfId="0" applyNumberFormat="1" applyFont="1" applyBorder="1" applyAlignment="1">
      <alignment horizontal="left" vertical="center"/>
    </xf>
    <xf numFmtId="0" fontId="32" fillId="38" borderId="25" xfId="0" applyFont="1" applyFill="1" applyBorder="1" applyAlignment="1">
      <alignment horizontal="right" vertical="center"/>
    </xf>
    <xf numFmtId="49" fontId="8" fillId="37" borderId="30" xfId="0" applyNumberFormat="1" applyFont="1" applyFill="1" applyBorder="1" applyAlignment="1">
      <alignment horizontal="center" wrapText="1"/>
    </xf>
    <xf numFmtId="0" fontId="27" fillId="37" borderId="25" xfId="0" applyFont="1" applyFill="1" applyBorder="1" applyAlignment="1">
      <alignment horizontal="center" wrapText="1"/>
    </xf>
    <xf numFmtId="0" fontId="0" fillId="0" borderId="20" xfId="0" applyNumberFormat="1" applyFont="1" applyBorder="1" applyAlignment="1">
      <alignment horizontal="center" vertical="center"/>
    </xf>
    <xf numFmtId="0" fontId="0" fillId="37" borderId="19" xfId="0" applyFont="1" applyFill="1" applyBorder="1" applyAlignment="1">
      <alignment horizontal="center" vertical="center"/>
    </xf>
    <xf numFmtId="1" fontId="0" fillId="37" borderId="2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7" borderId="20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49" fontId="24" fillId="0" borderId="0" xfId="0" applyNumberFormat="1" applyFont="1" applyAlignment="1">
      <alignment vertical="top"/>
    </xf>
    <xf numFmtId="49" fontId="1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49" fontId="26" fillId="33" borderId="0" xfId="0" applyNumberFormat="1" applyFont="1" applyFill="1" applyAlignment="1">
      <alignment vertical="center"/>
    </xf>
    <xf numFmtId="49" fontId="16" fillId="0" borderId="17" xfId="0" applyNumberFormat="1" applyFont="1" applyBorder="1" applyAlignment="1">
      <alignment vertical="center"/>
    </xf>
    <xf numFmtId="49" fontId="35" fillId="0" borderId="17" xfId="0" applyNumberFormat="1" applyFont="1" applyBorder="1" applyAlignment="1">
      <alignment vertical="center"/>
    </xf>
    <xf numFmtId="49" fontId="16" fillId="0" borderId="17" xfId="51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>
      <alignment horizontal="left" vertical="center"/>
    </xf>
    <xf numFmtId="49" fontId="8" fillId="33" borderId="0" xfId="0" applyNumberFormat="1" applyFont="1" applyFill="1" applyAlignment="1">
      <alignment horizontal="right" vertical="center"/>
    </xf>
    <xf numFmtId="49" fontId="8" fillId="33" borderId="0" xfId="0" applyNumberFormat="1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left" vertical="center"/>
    </xf>
    <xf numFmtId="49" fontId="33" fillId="33" borderId="0" xfId="0" applyNumberFormat="1" applyFont="1" applyFill="1" applyAlignment="1">
      <alignment horizontal="center" vertical="center"/>
    </xf>
    <xf numFmtId="49" fontId="33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horizontal="righ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1" fillId="0" borderId="0" xfId="0" applyNumberFormat="1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0" fontId="37" fillId="0" borderId="31" xfId="0" applyFont="1" applyBorder="1" applyAlignment="1">
      <alignment vertical="center"/>
    </xf>
    <xf numFmtId="0" fontId="38" fillId="39" borderId="31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31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49" fontId="37" fillId="36" borderId="0" xfId="0" applyNumberFormat="1" applyFont="1" applyFill="1" applyAlignment="1">
      <alignment vertical="center"/>
    </xf>
    <xf numFmtId="49" fontId="40" fillId="36" borderId="0" xfId="0" applyNumberFormat="1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0" borderId="32" xfId="0" applyFont="1" applyBorder="1" applyAlignment="1">
      <alignment vertical="center"/>
    </xf>
    <xf numFmtId="49" fontId="37" fillId="33" borderId="0" xfId="0" applyNumberFormat="1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3" fillId="0" borderId="0" xfId="0" applyFont="1" applyAlignment="1">
      <alignment horizontal="right" vertical="center"/>
    </xf>
    <xf numFmtId="0" fontId="41" fillId="40" borderId="33" xfId="0" applyFont="1" applyFill="1" applyBorder="1" applyAlignment="1">
      <alignment horizontal="right" vertical="center"/>
    </xf>
    <xf numFmtId="0" fontId="39" fillId="0" borderId="3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7" fillId="0" borderId="31" xfId="0" applyFont="1" applyBorder="1" applyAlignment="1">
      <alignment vertical="center"/>
    </xf>
    <xf numFmtId="0" fontId="39" fillId="0" borderId="19" xfId="0" applyFont="1" applyBorder="1" applyAlignment="1">
      <alignment horizontal="center" vertical="center"/>
    </xf>
    <xf numFmtId="0" fontId="39" fillId="0" borderId="18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40" borderId="18" xfId="0" applyFont="1" applyFill="1" applyBorder="1" applyAlignment="1">
      <alignment horizontal="right" vertical="center"/>
    </xf>
    <xf numFmtId="49" fontId="39" fillId="0" borderId="31" xfId="0" applyNumberFormat="1" applyFont="1" applyBorder="1" applyAlignment="1">
      <alignment vertical="center"/>
    </xf>
    <xf numFmtId="49" fontId="39" fillId="0" borderId="0" xfId="0" applyNumberFormat="1" applyFont="1" applyAlignment="1">
      <alignment vertical="center"/>
    </xf>
    <xf numFmtId="0" fontId="39" fillId="0" borderId="18" xfId="0" applyFont="1" applyBorder="1" applyAlignment="1">
      <alignment vertical="center"/>
    </xf>
    <xf numFmtId="49" fontId="39" fillId="0" borderId="18" xfId="0" applyNumberFormat="1" applyFont="1" applyBorder="1" applyAlignment="1">
      <alignment vertical="center"/>
    </xf>
    <xf numFmtId="0" fontId="39" fillId="0" borderId="19" xfId="0" applyFont="1" applyBorder="1" applyAlignment="1">
      <alignment vertical="center"/>
    </xf>
    <xf numFmtId="0" fontId="42" fillId="0" borderId="1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31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49" fontId="39" fillId="0" borderId="19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49" fontId="36" fillId="33" borderId="0" xfId="0" applyNumberFormat="1" applyFont="1" applyFill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7" fillId="0" borderId="0" xfId="0" applyFont="1" applyAlignment="1">
      <alignment horizontal="left" vertical="center"/>
    </xf>
    <xf numFmtId="49" fontId="0" fillId="36" borderId="0" xfId="0" applyNumberFormat="1" applyFont="1" applyFill="1" applyAlignment="1">
      <alignment vertical="center"/>
    </xf>
    <xf numFmtId="49" fontId="25" fillId="36" borderId="0" xfId="0" applyNumberFormat="1" applyFont="1" applyFill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45" fillId="0" borderId="0" xfId="0" applyNumberFormat="1" applyFont="1" applyAlignment="1">
      <alignment horizontal="center" vertical="center"/>
    </xf>
    <xf numFmtId="49" fontId="44" fillId="36" borderId="0" xfId="0" applyNumberFormat="1" applyFont="1" applyFill="1" applyAlignment="1">
      <alignment vertical="center"/>
    </xf>
    <xf numFmtId="49" fontId="45" fillId="36" borderId="0" xfId="0" applyNumberFormat="1" applyFont="1" applyFill="1" applyAlignment="1">
      <alignment vertical="center"/>
    </xf>
    <xf numFmtId="0" fontId="0" fillId="36" borderId="0" xfId="0" applyFill="1" applyAlignment="1">
      <alignment vertical="center"/>
    </xf>
    <xf numFmtId="0" fontId="20" fillId="33" borderId="14" xfId="0" applyFont="1" applyFill="1" applyBorder="1" applyAlignment="1">
      <alignment vertical="center"/>
    </xf>
    <xf numFmtId="0" fontId="20" fillId="33" borderId="36" xfId="0" applyFont="1" applyFill="1" applyBorder="1" applyAlignment="1">
      <alignment vertical="center"/>
    </xf>
    <xf numFmtId="0" fontId="20" fillId="33" borderId="37" xfId="0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" vertical="center"/>
    </xf>
    <xf numFmtId="49" fontId="21" fillId="33" borderId="36" xfId="0" applyNumberFormat="1" applyFont="1" applyFill="1" applyBorder="1" applyAlignment="1">
      <alignment vertical="center"/>
    </xf>
    <xf numFmtId="49" fontId="21" fillId="33" borderId="36" xfId="0" applyNumberFormat="1" applyFont="1" applyFill="1" applyBorder="1" applyAlignment="1">
      <alignment horizontal="centerContinuous" vertical="center"/>
    </xf>
    <xf numFmtId="49" fontId="21" fillId="33" borderId="15" xfId="0" applyNumberFormat="1" applyFont="1" applyFill="1" applyBorder="1" applyAlignment="1">
      <alignment horizontal="centerContinuous" vertical="center"/>
    </xf>
    <xf numFmtId="49" fontId="26" fillId="33" borderId="36" xfId="0" applyNumberFormat="1" applyFont="1" applyFill="1" applyBorder="1" applyAlignment="1">
      <alignment vertical="center"/>
    </xf>
    <xf numFmtId="49" fontId="26" fillId="33" borderId="15" xfId="0" applyNumberFormat="1" applyFont="1" applyFill="1" applyBorder="1" applyAlignment="1">
      <alignment vertical="center"/>
    </xf>
    <xf numFmtId="49" fontId="20" fillId="33" borderId="36" xfId="0" applyNumberFormat="1" applyFont="1" applyFill="1" applyBorder="1" applyAlignment="1">
      <alignment horizontal="left" vertical="center"/>
    </xf>
    <xf numFmtId="49" fontId="20" fillId="0" borderId="36" xfId="0" applyNumberFormat="1" applyFont="1" applyBorder="1" applyAlignment="1">
      <alignment horizontal="left" vertical="center"/>
    </xf>
    <xf numFmtId="49" fontId="26" fillId="36" borderId="15" xfId="0" applyNumberFormat="1" applyFont="1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38" xfId="0" applyNumberFormat="1" applyFont="1" applyBorder="1" applyAlignment="1">
      <alignment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8" fillId="36" borderId="0" xfId="0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20" fillId="33" borderId="39" xfId="0" applyNumberFormat="1" applyFont="1" applyFill="1" applyBorder="1" applyAlignment="1">
      <alignment vertical="center"/>
    </xf>
    <xf numFmtId="49" fontId="20" fillId="33" borderId="40" xfId="0" applyNumberFormat="1" applyFont="1" applyFill="1" applyBorder="1" applyAlignment="1">
      <alignment vertical="center"/>
    </xf>
    <xf numFmtId="49" fontId="33" fillId="33" borderId="18" xfId="0" applyNumberFormat="1" applyFont="1" applyFill="1" applyBorder="1" applyAlignment="1">
      <alignment vertical="center"/>
    </xf>
    <xf numFmtId="0" fontId="8" fillId="0" borderId="31" xfId="0" applyFont="1" applyBorder="1" applyAlignment="1">
      <alignment vertical="center"/>
    </xf>
    <xf numFmtId="49" fontId="33" fillId="0" borderId="31" xfId="0" applyNumberFormat="1" applyFont="1" applyBorder="1" applyAlignment="1">
      <alignment vertical="center"/>
    </xf>
    <xf numFmtId="49" fontId="8" fillId="0" borderId="31" xfId="0" applyNumberFormat="1" applyFont="1" applyBorder="1" applyAlignment="1">
      <alignment vertical="center"/>
    </xf>
    <xf numFmtId="49" fontId="33" fillId="0" borderId="19" xfId="0" applyNumberFormat="1" applyFont="1" applyBorder="1" applyAlignment="1">
      <alignment vertical="center"/>
    </xf>
    <xf numFmtId="49" fontId="8" fillId="0" borderId="41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right" vertical="center"/>
    </xf>
    <xf numFmtId="0" fontId="8" fillId="33" borderId="38" xfId="0" applyFont="1" applyFill="1" applyBorder="1" applyAlignment="1">
      <alignment vertical="center"/>
    </xf>
    <xf numFmtId="49" fontId="8" fillId="33" borderId="18" xfId="0" applyNumberFormat="1" applyFont="1" applyFill="1" applyBorder="1" applyAlignment="1">
      <alignment horizontal="right" vertical="center"/>
    </xf>
    <xf numFmtId="0" fontId="20" fillId="33" borderId="41" xfId="0" applyFont="1" applyFill="1" applyBorder="1" applyAlignment="1">
      <alignment vertical="center"/>
    </xf>
    <xf numFmtId="0" fontId="20" fillId="33" borderId="31" xfId="0" applyFont="1" applyFill="1" applyBorder="1" applyAlignment="1">
      <alignment vertical="center"/>
    </xf>
    <xf numFmtId="0" fontId="20" fillId="33" borderId="42" xfId="0" applyFont="1" applyFill="1" applyBorder="1" applyAlignment="1">
      <alignment vertical="center"/>
    </xf>
    <xf numFmtId="0" fontId="8" fillId="0" borderId="18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49" fontId="8" fillId="0" borderId="31" xfId="0" applyNumberFormat="1" applyFont="1" applyBorder="1" applyAlignment="1">
      <alignment horizontal="center" vertical="center"/>
    </xf>
    <xf numFmtId="0" fontId="8" fillId="36" borderId="31" xfId="0" applyFont="1" applyFill="1" applyBorder="1" applyAlignment="1">
      <alignment vertical="center"/>
    </xf>
    <xf numFmtId="49" fontId="8" fillId="36" borderId="31" xfId="0" applyNumberFormat="1" applyFont="1" applyFill="1" applyBorder="1" applyAlignment="1">
      <alignment horizontal="center" vertical="center"/>
    </xf>
    <xf numFmtId="49" fontId="8" fillId="36" borderId="19" xfId="0" applyNumberFormat="1" applyFont="1" applyFill="1" applyBorder="1" applyAlignment="1">
      <alignment vertical="center"/>
    </xf>
    <xf numFmtId="49" fontId="27" fillId="0" borderId="31" xfId="0" applyNumberFormat="1" applyFont="1" applyBorder="1" applyAlignment="1">
      <alignment horizontal="center" vertical="center"/>
    </xf>
    <xf numFmtId="0" fontId="41" fillId="40" borderId="19" xfId="0" applyFont="1" applyFill="1" applyBorder="1" applyAlignment="1">
      <alignment horizontal="right" vertical="center"/>
    </xf>
    <xf numFmtId="49" fontId="47" fillId="33" borderId="0" xfId="60" applyNumberFormat="1" applyFont="1" applyFill="1" applyAlignment="1">
      <alignment horizontal="right" vertical="center"/>
    </xf>
    <xf numFmtId="0" fontId="0" fillId="37" borderId="0" xfId="0" applyFill="1" applyAlignment="1">
      <alignment vertical="center"/>
    </xf>
    <xf numFmtId="1" fontId="0" fillId="37" borderId="0" xfId="0" applyNumberFormat="1" applyFill="1" applyAlignment="1">
      <alignment vertical="center"/>
    </xf>
    <xf numFmtId="49" fontId="46" fillId="33" borderId="43" xfId="0" applyNumberFormat="1" applyFont="1" applyFill="1" applyBorder="1" applyAlignment="1">
      <alignment horizontal="center" wrapText="1"/>
    </xf>
    <xf numFmtId="191" fontId="0" fillId="0" borderId="44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8" fillId="33" borderId="0" xfId="60" applyFont="1" applyFill="1" applyBorder="1" applyAlignment="1">
      <alignment/>
    </xf>
    <xf numFmtId="49" fontId="0" fillId="0" borderId="44" xfId="0" applyNumberFormat="1" applyFont="1" applyBorder="1" applyAlignment="1">
      <alignment horizontal="center" vertical="center"/>
    </xf>
    <xf numFmtId="14" fontId="16" fillId="0" borderId="17" xfId="0" applyNumberFormat="1" applyFont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21">
    <dxf>
      <font>
        <b/>
        <i val="0"/>
        <color indexed="8"/>
      </font>
      <fill>
        <patternFill patternType="solid"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i val="0"/>
        <color indexed="23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0</xdr:col>
      <xdr:colOff>28575</xdr:colOff>
      <xdr:row>13</xdr:row>
      <xdr:rowOff>19050</xdr:rowOff>
    </xdr:from>
    <xdr:to>
      <xdr:col>4</xdr:col>
      <xdr:colOff>1247775</xdr:colOff>
      <xdr:row>13</xdr:row>
      <xdr:rowOff>1314450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28575" y="3143250"/>
          <a:ext cx="63246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order to keep the file as small as possible: remove any sheets you won't use during this week.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any Draw sheets you won't possibly use (e.g. if you have a Boys 64-draw Qualifying you can remove the Boys 96&amp;128-draw sheet - but keep the smaller draw sheet initially since you may need it if the number of players in the draw is less than expected). You can also remove the ScoreCard-sheets if you already have enough ScoreCards for the event. If you won't use more than 4 courts you should also remove the 8-court Order of Play-sheet.</a:t>
          </a:r>
        </a:p>
      </xdr:txBody>
    </xdr:sp>
    <xdr:clientData/>
  </xdr:twoCellAnchor>
  <xdr:twoCellAnchor editAs="oneCell">
    <xdr:from>
      <xdr:col>4</xdr:col>
      <xdr:colOff>314325</xdr:colOff>
      <xdr:row>0</xdr:row>
      <xdr:rowOff>66675</xdr:rowOff>
    </xdr:from>
    <xdr:to>
      <xdr:col>4</xdr:col>
      <xdr:colOff>1238250</xdr:colOff>
      <xdr:row>0</xdr:row>
      <xdr:rowOff>495300</xdr:rowOff>
    </xdr:to>
    <xdr:pic>
      <xdr:nvPicPr>
        <xdr:cNvPr id="3" name="Picture 12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6667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0</xdr:row>
      <xdr:rowOff>9525</xdr:rowOff>
    </xdr:from>
    <xdr:to>
      <xdr:col>17</xdr:col>
      <xdr:colOff>476250</xdr:colOff>
      <xdr:row>1</xdr:row>
      <xdr:rowOff>104775</xdr:rowOff>
    </xdr:to>
    <xdr:pic>
      <xdr:nvPicPr>
        <xdr:cNvPr id="1" name="Picture 14" descr="new ITFn44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9525"/>
          <a:ext cx="9239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0</xdr:row>
      <xdr:rowOff>0</xdr:rowOff>
    </xdr:from>
    <xdr:to>
      <xdr:col>16</xdr:col>
      <xdr:colOff>66675</xdr:colOff>
      <xdr:row>1</xdr:row>
      <xdr:rowOff>142875</xdr:rowOff>
    </xdr:to>
    <xdr:pic>
      <xdr:nvPicPr>
        <xdr:cNvPr id="1" name="2 - Εικόνα" descr="logo_ko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0"/>
          <a:ext cx="438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s@itftennis.com" TargetMode="External" /><Relationship Id="rId2" Type="http://schemas.openxmlformats.org/officeDocument/2006/relationships/hyperlink" Target="http://www.tennisofficial.com/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A10" sqref="A10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3" t="s">
        <v>0</v>
      </c>
      <c r="B1" s="3"/>
      <c r="C1" s="3"/>
      <c r="D1" s="3"/>
      <c r="E1" s="4"/>
      <c r="F1" s="5"/>
      <c r="G1" s="5"/>
    </row>
    <row r="2" spans="1:7" s="6" customFormat="1" ht="36.75" customHeight="1" thickBot="1">
      <c r="A2" s="7" t="s">
        <v>1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2</v>
      </c>
      <c r="B4" s="16"/>
      <c r="C4" s="16"/>
      <c r="D4" s="16"/>
      <c r="E4" s="17"/>
      <c r="F4" s="5"/>
      <c r="G4" s="5"/>
    </row>
    <row r="5" spans="1:7" s="18" customFormat="1" ht="15" customHeight="1">
      <c r="A5" s="20" t="s">
        <v>3</v>
      </c>
      <c r="B5" s="21"/>
      <c r="C5" s="21"/>
      <c r="D5" s="21"/>
      <c r="E5" s="22"/>
      <c r="F5" s="23"/>
      <c r="G5" s="24"/>
    </row>
    <row r="6" spans="1:7" s="2" customFormat="1" ht="26.25">
      <c r="A6" s="25" t="s">
        <v>101</v>
      </c>
      <c r="B6" s="26"/>
      <c r="C6" s="27"/>
      <c r="D6" s="28"/>
      <c r="E6" s="29" t="s">
        <v>72</v>
      </c>
      <c r="F6" s="5"/>
      <c r="G6" s="5"/>
    </row>
    <row r="7" spans="1:7" s="18" customFormat="1" ht="15" customHeight="1">
      <c r="A7" s="20" t="s">
        <v>4</v>
      </c>
      <c r="B7" s="21"/>
      <c r="C7" s="21"/>
      <c r="D7" s="138" t="s">
        <v>66</v>
      </c>
      <c r="E7" s="237" t="s">
        <v>65</v>
      </c>
      <c r="F7" s="23"/>
      <c r="G7" s="24"/>
    </row>
    <row r="8" spans="1:7" s="2" customFormat="1" ht="16.5" customHeight="1">
      <c r="A8" s="30" t="s">
        <v>5</v>
      </c>
      <c r="B8" s="31"/>
      <c r="C8" s="32"/>
      <c r="D8" s="33"/>
      <c r="E8" s="34"/>
      <c r="F8" s="5"/>
      <c r="G8" s="5"/>
    </row>
    <row r="9" spans="1:7" s="2" customFormat="1" ht="15" customHeight="1">
      <c r="A9" s="20" t="s">
        <v>63</v>
      </c>
      <c r="B9" s="21"/>
      <c r="C9" s="21" t="s">
        <v>6</v>
      </c>
      <c r="D9" s="21" t="s">
        <v>7</v>
      </c>
      <c r="E9" s="35" t="s">
        <v>8</v>
      </c>
      <c r="F9" s="5"/>
      <c r="G9" s="5"/>
    </row>
    <row r="10" spans="1:7" s="2" customFormat="1" ht="12.75">
      <c r="A10" s="37" t="s">
        <v>102</v>
      </c>
      <c r="B10" s="38"/>
      <c r="C10" s="39" t="s">
        <v>74</v>
      </c>
      <c r="D10" s="40"/>
      <c r="E10" s="41" t="s">
        <v>73</v>
      </c>
      <c r="F10" s="5"/>
      <c r="G10" s="5"/>
    </row>
    <row r="11" spans="1:7" ht="12.75">
      <c r="A11" s="20" t="s">
        <v>9</v>
      </c>
      <c r="B11" s="21"/>
      <c r="C11" s="42"/>
      <c r="D11" s="42"/>
      <c r="E11" s="43"/>
      <c r="F11" s="44"/>
      <c r="G11" s="44"/>
    </row>
    <row r="12" spans="1:7" s="2" customFormat="1" ht="12.75">
      <c r="A12" s="45"/>
      <c r="B12" s="5"/>
      <c r="C12" s="47"/>
      <c r="D12" s="48"/>
      <c r="E12" s="49"/>
      <c r="F12" s="5"/>
      <c r="G12" s="5"/>
    </row>
    <row r="13" spans="1:7" ht="7.5" customHeight="1">
      <c r="A13" s="44"/>
      <c r="B13" s="44"/>
      <c r="C13" s="44"/>
      <c r="D13" s="44"/>
      <c r="E13" s="50"/>
      <c r="F13" s="44"/>
      <c r="G13" s="44"/>
    </row>
    <row r="14" spans="1:7" ht="107.25" customHeight="1">
      <c r="A14" s="44"/>
      <c r="B14" s="44"/>
      <c r="C14" s="44"/>
      <c r="D14" s="44"/>
      <c r="E14" s="50"/>
      <c r="F14" s="44"/>
      <c r="G14" s="44"/>
    </row>
    <row r="15" spans="1:7" ht="12.75">
      <c r="A15" s="42" t="s">
        <v>70</v>
      </c>
      <c r="B15" s="42"/>
      <c r="C15" s="42"/>
      <c r="D15" s="42"/>
      <c r="E15" s="50"/>
      <c r="F15" s="44"/>
      <c r="G15" s="44"/>
    </row>
    <row r="16" spans="1:7" ht="12.75">
      <c r="A16" s="42" t="s">
        <v>10</v>
      </c>
      <c r="B16" s="42"/>
      <c r="C16" s="42"/>
      <c r="D16" s="42"/>
      <c r="E16" s="51"/>
      <c r="F16" s="44"/>
      <c r="G16" s="44"/>
    </row>
    <row r="17" spans="1:7" ht="12.75" customHeight="1">
      <c r="A17" s="52" t="s">
        <v>11</v>
      </c>
      <c r="B17" s="243" t="s">
        <v>71</v>
      </c>
      <c r="C17" s="53"/>
      <c r="D17" s="54"/>
      <c r="E17" s="50"/>
      <c r="F17" s="44"/>
      <c r="G17" s="44"/>
    </row>
    <row r="18" spans="1:7" ht="12.75">
      <c r="A18" s="44"/>
      <c r="B18" s="44"/>
      <c r="C18" s="44"/>
      <c r="D18" s="44"/>
      <c r="E18" s="50"/>
      <c r="F18" s="44"/>
      <c r="G18" s="44"/>
    </row>
  </sheetData>
  <sheetProtection/>
  <hyperlinks>
    <hyperlink ref="B17" r:id="rId1" display="forms@itftennis.com"/>
    <hyperlink ref="E7" r:id="rId2" display="www.tennisofficial.com"/>
  </hyperlinks>
  <printOptions/>
  <pageMargins left="0.35" right="0.35" top="0.39" bottom="0.39" header="0" footer="0"/>
  <pageSetup horizontalDpi="360" verticalDpi="36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U134"/>
  <sheetViews>
    <sheetView showGridLines="0" showZeros="0" zoomScale="86" zoomScaleNormal="86" zoomScalePageLayoutView="0" workbookViewId="0" topLeftCell="A1">
      <pane ySplit="6" topLeftCell="A7" activePane="bottomLeft" state="frozen"/>
      <selection pane="topLeft" activeCell="A4" sqref="A4:C4"/>
      <selection pane="bottomLeft" activeCell="P13" sqref="P13"/>
    </sheetView>
  </sheetViews>
  <sheetFormatPr defaultColWidth="9.140625" defaultRowHeight="12.75"/>
  <cols>
    <col min="1" max="1" width="3.8515625" style="0" customWidth="1"/>
    <col min="2" max="2" width="22.8515625" style="0" customWidth="1"/>
    <col min="3" max="3" width="21.8515625" style="0" customWidth="1"/>
    <col min="4" max="4" width="7.7109375" style="55" customWidth="1"/>
    <col min="5" max="5" width="12.140625" style="74" customWidth="1"/>
    <col min="6" max="7" width="7.7109375" style="74" customWidth="1"/>
    <col min="8" max="10" width="7.7109375" style="55" customWidth="1"/>
    <col min="11" max="11" width="7.7109375" style="55" hidden="1" customWidth="1"/>
    <col min="12" max="14" width="6.8515625" style="55" hidden="1" customWidth="1"/>
    <col min="15" max="16" width="7.7109375" style="55" customWidth="1"/>
    <col min="17" max="17" width="6.8515625" style="55" hidden="1" customWidth="1"/>
    <col min="18" max="18" width="7.7109375" style="55" customWidth="1"/>
    <col min="20" max="21" width="9.140625" style="0" hidden="1" customWidth="1"/>
  </cols>
  <sheetData>
    <row r="1" spans="1:18" ht="26.25">
      <c r="A1" s="65" t="str">
        <f>'Week SetUp'!$A$6</f>
        <v>ΚΟΛΟΚΟΤΡΩΝΕΙΑ 2015</v>
      </c>
      <c r="B1" s="66"/>
      <c r="C1" s="66"/>
      <c r="D1" s="97" t="s">
        <v>21</v>
      </c>
      <c r="E1" s="97"/>
      <c r="F1" s="97"/>
      <c r="G1" s="80"/>
      <c r="H1" s="67"/>
      <c r="I1" s="68"/>
      <c r="J1" s="68"/>
      <c r="K1" s="68"/>
      <c r="L1" s="68"/>
      <c r="M1" s="68"/>
      <c r="N1" s="68"/>
      <c r="O1" s="68"/>
      <c r="P1" s="68"/>
      <c r="Q1" s="68"/>
      <c r="R1" s="81"/>
    </row>
    <row r="2" spans="1:18" ht="13.5" thickBot="1">
      <c r="A2" s="69" t="str">
        <f>'Week SetUp'!$A$8</f>
        <v>ITF Junior Circuit</v>
      </c>
      <c r="B2" s="69"/>
      <c r="C2" s="61"/>
      <c r="D2" s="97" t="s">
        <v>22</v>
      </c>
      <c r="E2" s="97"/>
      <c r="F2" s="75"/>
      <c r="G2" s="75"/>
      <c r="H2" s="75"/>
      <c r="I2" s="75"/>
      <c r="J2" s="67"/>
      <c r="K2" s="67"/>
      <c r="L2" s="67"/>
      <c r="M2" s="67"/>
      <c r="N2" s="67"/>
      <c r="O2" s="83"/>
      <c r="P2" s="60"/>
      <c r="Q2" s="60"/>
      <c r="R2" s="83"/>
    </row>
    <row r="3" spans="1:21" s="2" customFormat="1" ht="13.5" thickBot="1">
      <c r="A3" s="98" t="s">
        <v>23</v>
      </c>
      <c r="B3" s="99"/>
      <c r="C3" s="100"/>
      <c r="D3" s="22"/>
      <c r="E3" s="101"/>
      <c r="F3" s="101"/>
      <c r="G3" s="101"/>
      <c r="H3" s="22"/>
      <c r="I3" s="102"/>
      <c r="J3" s="103"/>
      <c r="K3" s="84"/>
      <c r="L3" s="104"/>
      <c r="M3" s="104"/>
      <c r="N3" s="104"/>
      <c r="O3" s="84" t="s">
        <v>19</v>
      </c>
      <c r="P3" s="85"/>
      <c r="Q3" s="105"/>
      <c r="R3" s="106"/>
      <c r="T3" s="238" t="s">
        <v>67</v>
      </c>
      <c r="U3" s="239" t="e">
        <f>YEAR($A$5)-18</f>
        <v>#VALUE!</v>
      </c>
    </row>
    <row r="4" spans="1:21" s="2" customFormat="1" ht="12.75">
      <c r="A4" s="57" t="s">
        <v>12</v>
      </c>
      <c r="B4" s="57"/>
      <c r="C4" s="56" t="s">
        <v>6</v>
      </c>
      <c r="D4" s="57" t="s">
        <v>7</v>
      </c>
      <c r="E4" s="107"/>
      <c r="F4" s="107"/>
      <c r="G4" s="107" t="s">
        <v>16</v>
      </c>
      <c r="H4" s="56"/>
      <c r="I4" s="86"/>
      <c r="J4" s="58" t="s">
        <v>8</v>
      </c>
      <c r="K4" s="108"/>
      <c r="L4" s="109"/>
      <c r="M4" s="109"/>
      <c r="N4" s="109"/>
      <c r="O4" s="108"/>
      <c r="P4" s="87"/>
      <c r="Q4" s="87"/>
      <c r="R4" s="110"/>
      <c r="T4" s="238" t="s">
        <v>68</v>
      </c>
      <c r="U4" s="239" t="e">
        <f>YEAR($A$5)-13</f>
        <v>#VALUE!</v>
      </c>
    </row>
    <row r="5" spans="1:18" s="2" customFormat="1" ht="13.5" thickBot="1">
      <c r="A5" s="245" t="str">
        <f>'Week SetUp'!$A$10</f>
        <v>9-25/10/2015</v>
      </c>
      <c r="B5" s="245"/>
      <c r="C5" s="70" t="str">
        <f>'Week SetUp'!$C$10</f>
        <v>Α.Ε.Κ ΤΡΙΠΟΛΗΣ</v>
      </c>
      <c r="D5" s="71">
        <f>'Week SetUp'!$D$10</f>
        <v>0</v>
      </c>
      <c r="E5" s="71"/>
      <c r="F5" s="71"/>
      <c r="G5" s="71">
        <f>'Week SetUp'!$A$12</f>
        <v>0</v>
      </c>
      <c r="H5" s="71"/>
      <c r="I5" s="111"/>
      <c r="J5" s="62" t="str">
        <f>'Week SetUp'!$E$10</f>
        <v>ΒΑΒΙΤΣΑ/ΠΑΠΑΔΟΠΟΥΛΟΣ</v>
      </c>
      <c r="K5" s="112"/>
      <c r="L5" s="62"/>
      <c r="M5" s="62"/>
      <c r="N5" s="62"/>
      <c r="O5" s="112"/>
      <c r="P5" s="71"/>
      <c r="Q5" s="71"/>
      <c r="R5" s="113">
        <f>COUNTA(R7:R134)</f>
        <v>0</v>
      </c>
    </row>
    <row r="6" spans="1:18" ht="30" customHeight="1" thickBot="1">
      <c r="A6" s="88" t="s">
        <v>17</v>
      </c>
      <c r="B6" s="89" t="s">
        <v>13</v>
      </c>
      <c r="C6" s="89" t="s">
        <v>14</v>
      </c>
      <c r="D6" s="89" t="s">
        <v>18</v>
      </c>
      <c r="E6" s="240" t="s">
        <v>64</v>
      </c>
      <c r="F6" s="90" t="s">
        <v>24</v>
      </c>
      <c r="G6" s="90" t="s">
        <v>25</v>
      </c>
      <c r="H6" s="91" t="s">
        <v>26</v>
      </c>
      <c r="I6" s="91" t="s">
        <v>27</v>
      </c>
      <c r="J6" s="90" t="s">
        <v>28</v>
      </c>
      <c r="K6" s="114"/>
      <c r="L6" s="93"/>
      <c r="M6" s="92" t="s">
        <v>29</v>
      </c>
      <c r="N6" s="93"/>
      <c r="O6" s="89" t="s">
        <v>20</v>
      </c>
      <c r="P6" s="94" t="s">
        <v>69</v>
      </c>
      <c r="Q6" s="115" t="s">
        <v>30</v>
      </c>
      <c r="R6" s="90" t="s">
        <v>31</v>
      </c>
    </row>
    <row r="7" spans="1:18" s="11" customFormat="1" ht="18.75" customHeight="1">
      <c r="A7" s="95">
        <v>1</v>
      </c>
      <c r="B7" s="76" t="s">
        <v>85</v>
      </c>
      <c r="C7" s="76" t="s">
        <v>86</v>
      </c>
      <c r="D7" s="77"/>
      <c r="E7" s="244" t="s">
        <v>99</v>
      </c>
      <c r="F7" s="116"/>
      <c r="G7" s="116"/>
      <c r="H7" s="77"/>
      <c r="I7" s="77"/>
      <c r="J7" s="78"/>
      <c r="K7" s="96"/>
      <c r="L7" s="117"/>
      <c r="M7" s="118">
        <f aca="true" t="shared" si="0" ref="M7:M38">IF(R7="",999,R7)</f>
        <v>999</v>
      </c>
      <c r="N7" s="117"/>
      <c r="O7" s="119"/>
      <c r="P7" s="242"/>
      <c r="Q7" s="120">
        <f aca="true" t="shared" si="1" ref="Q7:Q38">IF(O7="DA",1,IF(O7="WC",2,IF(O7="SE",3,IF(O7="Q",4,IF(O7="LL",5,999)))))</f>
        <v>999</v>
      </c>
      <c r="R7" s="78"/>
    </row>
    <row r="8" spans="1:18" s="11" customFormat="1" ht="18.75" customHeight="1">
      <c r="A8" s="95">
        <v>2</v>
      </c>
      <c r="B8" s="76" t="s">
        <v>87</v>
      </c>
      <c r="C8" s="76" t="s">
        <v>88</v>
      </c>
      <c r="D8" s="77"/>
      <c r="E8" s="244" t="s">
        <v>99</v>
      </c>
      <c r="F8" s="116"/>
      <c r="G8" s="116"/>
      <c r="H8" s="77"/>
      <c r="I8" s="77"/>
      <c r="J8" s="78"/>
      <c r="K8" s="96"/>
      <c r="L8" s="117"/>
      <c r="M8" s="118">
        <f t="shared" si="0"/>
        <v>999</v>
      </c>
      <c r="N8" s="117"/>
      <c r="O8" s="77"/>
      <c r="P8" s="242"/>
      <c r="Q8" s="120">
        <f t="shared" si="1"/>
        <v>999</v>
      </c>
      <c r="R8" s="78"/>
    </row>
    <row r="9" spans="1:18" s="11" customFormat="1" ht="18.75" customHeight="1">
      <c r="A9" s="95">
        <v>3</v>
      </c>
      <c r="B9" s="76" t="s">
        <v>75</v>
      </c>
      <c r="C9" s="76" t="s">
        <v>76</v>
      </c>
      <c r="D9" s="77"/>
      <c r="E9" s="244" t="s">
        <v>99</v>
      </c>
      <c r="F9" s="116"/>
      <c r="G9" s="116"/>
      <c r="H9" s="77"/>
      <c r="I9" s="77"/>
      <c r="J9" s="78"/>
      <c r="K9" s="96"/>
      <c r="L9" s="117"/>
      <c r="M9" s="118">
        <f t="shared" si="0"/>
        <v>999</v>
      </c>
      <c r="N9" s="117"/>
      <c r="O9" s="77"/>
      <c r="P9" s="242"/>
      <c r="Q9" s="120">
        <f t="shared" si="1"/>
        <v>999</v>
      </c>
      <c r="R9" s="78"/>
    </row>
    <row r="10" spans="1:18" s="11" customFormat="1" ht="18.75" customHeight="1">
      <c r="A10" s="95">
        <v>4</v>
      </c>
      <c r="B10" s="76" t="s">
        <v>89</v>
      </c>
      <c r="C10" s="76" t="s">
        <v>90</v>
      </c>
      <c r="D10" s="77"/>
      <c r="E10" s="244" t="s">
        <v>99</v>
      </c>
      <c r="F10" s="116"/>
      <c r="G10" s="116"/>
      <c r="H10" s="77"/>
      <c r="I10" s="77"/>
      <c r="J10" s="78"/>
      <c r="K10" s="96"/>
      <c r="L10" s="117"/>
      <c r="M10" s="118">
        <f t="shared" si="0"/>
        <v>999</v>
      </c>
      <c r="N10" s="117"/>
      <c r="O10" s="77"/>
      <c r="P10" s="242"/>
      <c r="Q10" s="120">
        <f t="shared" si="1"/>
        <v>999</v>
      </c>
      <c r="R10" s="78"/>
    </row>
    <row r="11" spans="1:18" s="11" customFormat="1" ht="18.75" customHeight="1">
      <c r="A11" s="95">
        <v>5</v>
      </c>
      <c r="B11" s="76" t="s">
        <v>91</v>
      </c>
      <c r="C11" s="76" t="s">
        <v>92</v>
      </c>
      <c r="D11" s="77"/>
      <c r="E11" s="244" t="s">
        <v>99</v>
      </c>
      <c r="F11" s="116"/>
      <c r="G11" s="116"/>
      <c r="H11" s="77"/>
      <c r="I11" s="77"/>
      <c r="J11" s="78"/>
      <c r="K11" s="96"/>
      <c r="L11" s="117"/>
      <c r="M11" s="118">
        <f t="shared" si="0"/>
        <v>999</v>
      </c>
      <c r="N11" s="117"/>
      <c r="O11" s="77"/>
      <c r="P11" s="242"/>
      <c r="Q11" s="120">
        <f t="shared" si="1"/>
        <v>999</v>
      </c>
      <c r="R11" s="78"/>
    </row>
    <row r="12" spans="1:18" s="11" customFormat="1" ht="18.75" customHeight="1">
      <c r="A12" s="95">
        <v>6</v>
      </c>
      <c r="B12" s="76" t="s">
        <v>77</v>
      </c>
      <c r="C12" s="76" t="s">
        <v>78</v>
      </c>
      <c r="D12" s="77"/>
      <c r="E12" s="244" t="s">
        <v>99</v>
      </c>
      <c r="F12" s="116"/>
      <c r="G12" s="116"/>
      <c r="H12" s="77"/>
      <c r="I12" s="77"/>
      <c r="J12" s="78"/>
      <c r="K12" s="96"/>
      <c r="L12" s="117"/>
      <c r="M12" s="118">
        <f t="shared" si="0"/>
        <v>999</v>
      </c>
      <c r="N12" s="117"/>
      <c r="O12" s="77"/>
      <c r="P12" s="242">
        <v>2</v>
      </c>
      <c r="Q12" s="120">
        <f t="shared" si="1"/>
        <v>999</v>
      </c>
      <c r="R12" s="78"/>
    </row>
    <row r="13" spans="1:18" s="11" customFormat="1" ht="18.75" customHeight="1">
      <c r="A13" s="95">
        <v>7</v>
      </c>
      <c r="B13" s="76" t="s">
        <v>93</v>
      </c>
      <c r="C13" s="76" t="s">
        <v>94</v>
      </c>
      <c r="D13" s="77"/>
      <c r="E13" s="244" t="s">
        <v>99</v>
      </c>
      <c r="F13" s="116"/>
      <c r="G13" s="116"/>
      <c r="H13" s="77"/>
      <c r="I13" s="77"/>
      <c r="J13" s="78"/>
      <c r="K13" s="96"/>
      <c r="L13" s="117"/>
      <c r="M13" s="118">
        <f t="shared" si="0"/>
        <v>999</v>
      </c>
      <c r="N13" s="117"/>
      <c r="O13" s="77"/>
      <c r="P13" s="242">
        <v>3</v>
      </c>
      <c r="Q13" s="120">
        <f t="shared" si="1"/>
        <v>999</v>
      </c>
      <c r="R13" s="78"/>
    </row>
    <row r="14" spans="1:18" s="11" customFormat="1" ht="18.75" customHeight="1">
      <c r="A14" s="95">
        <v>8</v>
      </c>
      <c r="B14" s="76" t="s">
        <v>79</v>
      </c>
      <c r="C14" s="76" t="s">
        <v>80</v>
      </c>
      <c r="D14" s="77"/>
      <c r="E14" s="244" t="s">
        <v>99</v>
      </c>
      <c r="F14" s="116"/>
      <c r="G14" s="116"/>
      <c r="H14" s="77"/>
      <c r="I14" s="77"/>
      <c r="J14" s="78"/>
      <c r="K14" s="96"/>
      <c r="L14" s="117"/>
      <c r="M14" s="118">
        <f t="shared" si="0"/>
        <v>999</v>
      </c>
      <c r="N14" s="117"/>
      <c r="O14" s="77"/>
      <c r="P14" s="242">
        <v>1</v>
      </c>
      <c r="Q14" s="120">
        <f t="shared" si="1"/>
        <v>999</v>
      </c>
      <c r="R14" s="78"/>
    </row>
    <row r="15" spans="1:18" s="11" customFormat="1" ht="18.75" customHeight="1">
      <c r="A15" s="95">
        <v>9</v>
      </c>
      <c r="B15" s="76" t="s">
        <v>95</v>
      </c>
      <c r="C15" s="76" t="s">
        <v>96</v>
      </c>
      <c r="D15" s="77"/>
      <c r="E15" s="244" t="s">
        <v>99</v>
      </c>
      <c r="F15" s="116"/>
      <c r="G15" s="116"/>
      <c r="H15" s="77"/>
      <c r="I15" s="77"/>
      <c r="J15" s="78"/>
      <c r="K15" s="96"/>
      <c r="L15" s="117"/>
      <c r="M15" s="118">
        <f t="shared" si="0"/>
        <v>999</v>
      </c>
      <c r="N15" s="117"/>
      <c r="O15" s="77"/>
      <c r="P15" s="242"/>
      <c r="Q15" s="120">
        <f t="shared" si="1"/>
        <v>999</v>
      </c>
      <c r="R15" s="78"/>
    </row>
    <row r="16" spans="1:18" s="11" customFormat="1" ht="18.75" customHeight="1">
      <c r="A16" s="95">
        <v>10</v>
      </c>
      <c r="B16" s="76" t="s">
        <v>97</v>
      </c>
      <c r="C16" s="76" t="s">
        <v>98</v>
      </c>
      <c r="D16" s="77"/>
      <c r="E16" s="244" t="s">
        <v>99</v>
      </c>
      <c r="F16" s="116"/>
      <c r="G16" s="116"/>
      <c r="H16" s="77"/>
      <c r="I16" s="77"/>
      <c r="J16" s="78"/>
      <c r="K16" s="96"/>
      <c r="L16" s="117"/>
      <c r="M16" s="118">
        <f t="shared" si="0"/>
        <v>999</v>
      </c>
      <c r="N16" s="117"/>
      <c r="O16" s="77"/>
      <c r="P16" s="242"/>
      <c r="Q16" s="120">
        <f t="shared" si="1"/>
        <v>999</v>
      </c>
      <c r="R16" s="78"/>
    </row>
    <row r="17" spans="1:18" s="11" customFormat="1" ht="18.75" customHeight="1">
      <c r="A17" s="95">
        <v>11</v>
      </c>
      <c r="B17" s="76"/>
      <c r="C17" s="76"/>
      <c r="D17" s="77"/>
      <c r="E17" s="241"/>
      <c r="F17" s="116"/>
      <c r="G17" s="116"/>
      <c r="H17" s="77"/>
      <c r="I17" s="77"/>
      <c r="J17" s="78"/>
      <c r="K17" s="96"/>
      <c r="L17" s="117"/>
      <c r="M17" s="118">
        <f t="shared" si="0"/>
        <v>999</v>
      </c>
      <c r="N17" s="117"/>
      <c r="O17" s="77"/>
      <c r="P17" s="242"/>
      <c r="Q17" s="120">
        <f t="shared" si="1"/>
        <v>999</v>
      </c>
      <c r="R17" s="78"/>
    </row>
    <row r="18" spans="1:18" s="11" customFormat="1" ht="18.75" customHeight="1">
      <c r="A18" s="95">
        <v>12</v>
      </c>
      <c r="B18" s="76"/>
      <c r="C18" s="76"/>
      <c r="D18" s="77"/>
      <c r="E18" s="241"/>
      <c r="F18" s="116"/>
      <c r="G18" s="116"/>
      <c r="H18" s="77"/>
      <c r="I18" s="77"/>
      <c r="J18" s="78"/>
      <c r="K18" s="96"/>
      <c r="L18" s="117"/>
      <c r="M18" s="118">
        <f t="shared" si="0"/>
        <v>999</v>
      </c>
      <c r="N18" s="117"/>
      <c r="O18" s="77"/>
      <c r="P18" s="242"/>
      <c r="Q18" s="120">
        <f t="shared" si="1"/>
        <v>999</v>
      </c>
      <c r="R18" s="78"/>
    </row>
    <row r="19" spans="1:18" s="11" customFormat="1" ht="18.75" customHeight="1">
      <c r="A19" s="95">
        <v>13</v>
      </c>
      <c r="B19" s="76"/>
      <c r="C19" s="76"/>
      <c r="D19" s="77"/>
      <c r="E19" s="241"/>
      <c r="F19" s="116"/>
      <c r="G19" s="116"/>
      <c r="H19" s="77"/>
      <c r="I19" s="77"/>
      <c r="J19" s="78"/>
      <c r="K19" s="96"/>
      <c r="L19" s="117"/>
      <c r="M19" s="118">
        <f t="shared" si="0"/>
        <v>999</v>
      </c>
      <c r="N19" s="117"/>
      <c r="O19" s="77"/>
      <c r="P19" s="242"/>
      <c r="Q19" s="120">
        <f t="shared" si="1"/>
        <v>999</v>
      </c>
      <c r="R19" s="78"/>
    </row>
    <row r="20" spans="1:18" s="11" customFormat="1" ht="18.75" customHeight="1">
      <c r="A20" s="95">
        <v>14</v>
      </c>
      <c r="B20" s="76"/>
      <c r="C20" s="76"/>
      <c r="D20" s="77"/>
      <c r="E20" s="241"/>
      <c r="F20" s="116"/>
      <c r="G20" s="116"/>
      <c r="H20" s="77"/>
      <c r="I20" s="77"/>
      <c r="J20" s="78"/>
      <c r="K20" s="96"/>
      <c r="L20" s="117"/>
      <c r="M20" s="118">
        <f t="shared" si="0"/>
        <v>999</v>
      </c>
      <c r="N20" s="117"/>
      <c r="O20" s="77"/>
      <c r="P20" s="242"/>
      <c r="Q20" s="120">
        <f t="shared" si="1"/>
        <v>999</v>
      </c>
      <c r="R20" s="78"/>
    </row>
    <row r="21" spans="1:18" s="11" customFormat="1" ht="18.75" customHeight="1">
      <c r="A21" s="95">
        <v>15</v>
      </c>
      <c r="B21" s="76"/>
      <c r="C21" s="76"/>
      <c r="D21" s="77"/>
      <c r="E21" s="241"/>
      <c r="F21" s="116"/>
      <c r="G21" s="116"/>
      <c r="H21" s="77"/>
      <c r="I21" s="77"/>
      <c r="J21" s="78"/>
      <c r="K21" s="96"/>
      <c r="L21" s="117"/>
      <c r="M21" s="118">
        <f t="shared" si="0"/>
        <v>999</v>
      </c>
      <c r="N21" s="117"/>
      <c r="O21" s="77"/>
      <c r="P21" s="242"/>
      <c r="Q21" s="120">
        <f t="shared" si="1"/>
        <v>999</v>
      </c>
      <c r="R21" s="78"/>
    </row>
    <row r="22" spans="1:18" s="11" customFormat="1" ht="18.75" customHeight="1">
      <c r="A22" s="95">
        <v>16</v>
      </c>
      <c r="B22" s="76"/>
      <c r="C22" s="76"/>
      <c r="D22" s="77"/>
      <c r="E22" s="241"/>
      <c r="F22" s="116"/>
      <c r="G22" s="116"/>
      <c r="H22" s="77"/>
      <c r="I22" s="77"/>
      <c r="J22" s="78"/>
      <c r="K22" s="96"/>
      <c r="L22" s="117"/>
      <c r="M22" s="118">
        <f t="shared" si="0"/>
        <v>999</v>
      </c>
      <c r="N22" s="117"/>
      <c r="O22" s="77"/>
      <c r="P22" s="242"/>
      <c r="Q22" s="120">
        <f t="shared" si="1"/>
        <v>999</v>
      </c>
      <c r="R22" s="78"/>
    </row>
    <row r="23" spans="1:18" s="11" customFormat="1" ht="18.75" customHeight="1">
      <c r="A23" s="95">
        <v>17</v>
      </c>
      <c r="B23" s="76"/>
      <c r="C23" s="76"/>
      <c r="D23" s="77"/>
      <c r="E23" s="241"/>
      <c r="F23" s="116"/>
      <c r="G23" s="116"/>
      <c r="H23" s="77"/>
      <c r="I23" s="77"/>
      <c r="J23" s="78"/>
      <c r="K23" s="96"/>
      <c r="L23" s="117"/>
      <c r="M23" s="118">
        <f t="shared" si="0"/>
        <v>999</v>
      </c>
      <c r="N23" s="117"/>
      <c r="O23" s="77"/>
      <c r="P23" s="242"/>
      <c r="Q23" s="120">
        <f t="shared" si="1"/>
        <v>999</v>
      </c>
      <c r="R23" s="78"/>
    </row>
    <row r="24" spans="1:18" s="11" customFormat="1" ht="18.75" customHeight="1">
      <c r="A24" s="95">
        <v>18</v>
      </c>
      <c r="B24" s="76"/>
      <c r="C24" s="76"/>
      <c r="D24" s="77"/>
      <c r="E24" s="241"/>
      <c r="F24" s="116"/>
      <c r="G24" s="116"/>
      <c r="H24" s="77"/>
      <c r="I24" s="77"/>
      <c r="J24" s="78"/>
      <c r="K24" s="96"/>
      <c r="L24" s="117"/>
      <c r="M24" s="118">
        <f t="shared" si="0"/>
        <v>999</v>
      </c>
      <c r="N24" s="117"/>
      <c r="O24" s="77"/>
      <c r="P24" s="242"/>
      <c r="Q24" s="120">
        <f t="shared" si="1"/>
        <v>999</v>
      </c>
      <c r="R24" s="78"/>
    </row>
    <row r="25" spans="1:18" s="11" customFormat="1" ht="18.75" customHeight="1">
      <c r="A25" s="95">
        <v>19</v>
      </c>
      <c r="B25" s="76"/>
      <c r="C25" s="76"/>
      <c r="D25" s="77"/>
      <c r="E25" s="241"/>
      <c r="F25" s="116"/>
      <c r="G25" s="116"/>
      <c r="H25" s="77"/>
      <c r="I25" s="77"/>
      <c r="J25" s="78"/>
      <c r="K25" s="96"/>
      <c r="L25" s="117"/>
      <c r="M25" s="118">
        <f t="shared" si="0"/>
        <v>999</v>
      </c>
      <c r="N25" s="117"/>
      <c r="O25" s="77"/>
      <c r="P25" s="242"/>
      <c r="Q25" s="120">
        <f t="shared" si="1"/>
        <v>999</v>
      </c>
      <c r="R25" s="78"/>
    </row>
    <row r="26" spans="1:18" s="11" customFormat="1" ht="18.75" customHeight="1">
      <c r="A26" s="95">
        <v>20</v>
      </c>
      <c r="B26" s="76"/>
      <c r="C26" s="76"/>
      <c r="D26" s="77"/>
      <c r="E26" s="241"/>
      <c r="F26" s="116"/>
      <c r="G26" s="116"/>
      <c r="H26" s="77"/>
      <c r="I26" s="77"/>
      <c r="J26" s="78"/>
      <c r="K26" s="96"/>
      <c r="L26" s="117"/>
      <c r="M26" s="118">
        <f t="shared" si="0"/>
        <v>999</v>
      </c>
      <c r="N26" s="117"/>
      <c r="O26" s="77"/>
      <c r="P26" s="242"/>
      <c r="Q26" s="120">
        <f t="shared" si="1"/>
        <v>999</v>
      </c>
      <c r="R26" s="78"/>
    </row>
    <row r="27" spans="1:18" s="11" customFormat="1" ht="18.75" customHeight="1">
      <c r="A27" s="95">
        <v>21</v>
      </c>
      <c r="B27" s="76"/>
      <c r="C27" s="76"/>
      <c r="D27" s="77"/>
      <c r="E27" s="241"/>
      <c r="F27" s="116"/>
      <c r="G27" s="116"/>
      <c r="H27" s="77"/>
      <c r="I27" s="77"/>
      <c r="J27" s="78"/>
      <c r="K27" s="96"/>
      <c r="L27" s="117"/>
      <c r="M27" s="118">
        <f t="shared" si="0"/>
        <v>999</v>
      </c>
      <c r="N27" s="117"/>
      <c r="O27" s="77"/>
      <c r="P27" s="242"/>
      <c r="Q27" s="120">
        <f t="shared" si="1"/>
        <v>999</v>
      </c>
      <c r="R27" s="78"/>
    </row>
    <row r="28" spans="1:18" s="11" customFormat="1" ht="18.75" customHeight="1">
      <c r="A28" s="95">
        <v>22</v>
      </c>
      <c r="B28" s="76"/>
      <c r="C28" s="76"/>
      <c r="D28" s="77"/>
      <c r="E28" s="241"/>
      <c r="F28" s="116"/>
      <c r="G28" s="116"/>
      <c r="H28" s="77"/>
      <c r="I28" s="77"/>
      <c r="J28" s="78"/>
      <c r="K28" s="96"/>
      <c r="L28" s="117"/>
      <c r="M28" s="118">
        <f t="shared" si="0"/>
        <v>999</v>
      </c>
      <c r="N28" s="117"/>
      <c r="O28" s="77"/>
      <c r="P28" s="242"/>
      <c r="Q28" s="120">
        <f t="shared" si="1"/>
        <v>999</v>
      </c>
      <c r="R28" s="78"/>
    </row>
    <row r="29" spans="1:18" s="11" customFormat="1" ht="18.75" customHeight="1">
      <c r="A29" s="95">
        <v>23</v>
      </c>
      <c r="B29" s="76"/>
      <c r="C29" s="76"/>
      <c r="D29" s="77"/>
      <c r="E29" s="241"/>
      <c r="F29" s="116"/>
      <c r="G29" s="116"/>
      <c r="H29" s="77"/>
      <c r="I29" s="77"/>
      <c r="J29" s="78"/>
      <c r="K29" s="96"/>
      <c r="L29" s="117"/>
      <c r="M29" s="118">
        <f t="shared" si="0"/>
        <v>999</v>
      </c>
      <c r="N29" s="117"/>
      <c r="O29" s="77"/>
      <c r="P29" s="242"/>
      <c r="Q29" s="120">
        <f t="shared" si="1"/>
        <v>999</v>
      </c>
      <c r="R29" s="78"/>
    </row>
    <row r="30" spans="1:18" s="11" customFormat="1" ht="18.75" customHeight="1">
      <c r="A30" s="95">
        <v>24</v>
      </c>
      <c r="B30" s="76"/>
      <c r="C30" s="76"/>
      <c r="D30" s="77"/>
      <c r="E30" s="241"/>
      <c r="F30" s="116"/>
      <c r="G30" s="116"/>
      <c r="H30" s="77"/>
      <c r="I30" s="77"/>
      <c r="J30" s="78"/>
      <c r="K30" s="96"/>
      <c r="L30" s="117"/>
      <c r="M30" s="118">
        <f t="shared" si="0"/>
        <v>999</v>
      </c>
      <c r="N30" s="117"/>
      <c r="O30" s="77"/>
      <c r="P30" s="242"/>
      <c r="Q30" s="120">
        <f t="shared" si="1"/>
        <v>999</v>
      </c>
      <c r="R30" s="78"/>
    </row>
    <row r="31" spans="1:18" s="11" customFormat="1" ht="18.75" customHeight="1">
      <c r="A31" s="95">
        <v>25</v>
      </c>
      <c r="B31" s="76"/>
      <c r="C31" s="76"/>
      <c r="D31" s="77"/>
      <c r="E31" s="241"/>
      <c r="F31" s="116"/>
      <c r="G31" s="116"/>
      <c r="H31" s="77"/>
      <c r="I31" s="77"/>
      <c r="J31" s="78"/>
      <c r="K31" s="96"/>
      <c r="L31" s="117"/>
      <c r="M31" s="118">
        <f t="shared" si="0"/>
        <v>999</v>
      </c>
      <c r="N31" s="117"/>
      <c r="O31" s="77"/>
      <c r="P31" s="242"/>
      <c r="Q31" s="120">
        <f t="shared" si="1"/>
        <v>999</v>
      </c>
      <c r="R31" s="78"/>
    </row>
    <row r="32" spans="1:18" s="11" customFormat="1" ht="18.75" customHeight="1">
      <c r="A32" s="95">
        <v>26</v>
      </c>
      <c r="B32" s="76"/>
      <c r="C32" s="76"/>
      <c r="D32" s="77"/>
      <c r="E32" s="241"/>
      <c r="F32" s="116"/>
      <c r="G32" s="116"/>
      <c r="H32" s="77"/>
      <c r="I32" s="77"/>
      <c r="J32" s="78"/>
      <c r="K32" s="96"/>
      <c r="L32" s="117"/>
      <c r="M32" s="118">
        <f t="shared" si="0"/>
        <v>999</v>
      </c>
      <c r="N32" s="117"/>
      <c r="O32" s="77"/>
      <c r="P32" s="242"/>
      <c r="Q32" s="120">
        <f t="shared" si="1"/>
        <v>999</v>
      </c>
      <c r="R32" s="78"/>
    </row>
    <row r="33" spans="1:18" s="11" customFormat="1" ht="18.75" customHeight="1">
      <c r="A33" s="95">
        <v>27</v>
      </c>
      <c r="B33" s="76"/>
      <c r="C33" s="76"/>
      <c r="D33" s="77"/>
      <c r="E33" s="241"/>
      <c r="F33" s="116"/>
      <c r="G33" s="116"/>
      <c r="H33" s="77"/>
      <c r="I33" s="77"/>
      <c r="J33" s="78"/>
      <c r="K33" s="96"/>
      <c r="L33" s="117"/>
      <c r="M33" s="118">
        <f t="shared" si="0"/>
        <v>999</v>
      </c>
      <c r="N33" s="117"/>
      <c r="O33" s="77"/>
      <c r="P33" s="242"/>
      <c r="Q33" s="120">
        <f t="shared" si="1"/>
        <v>999</v>
      </c>
      <c r="R33" s="78"/>
    </row>
    <row r="34" spans="1:18" s="11" customFormat="1" ht="18.75" customHeight="1">
      <c r="A34" s="95">
        <v>28</v>
      </c>
      <c r="B34" s="76"/>
      <c r="C34" s="76"/>
      <c r="D34" s="77"/>
      <c r="E34" s="241"/>
      <c r="F34" s="116"/>
      <c r="G34" s="116"/>
      <c r="H34" s="77"/>
      <c r="I34" s="77"/>
      <c r="J34" s="78"/>
      <c r="K34" s="96"/>
      <c r="L34" s="117"/>
      <c r="M34" s="118">
        <f t="shared" si="0"/>
        <v>999</v>
      </c>
      <c r="N34" s="117"/>
      <c r="O34" s="77"/>
      <c r="P34" s="242"/>
      <c r="Q34" s="120">
        <f t="shared" si="1"/>
        <v>999</v>
      </c>
      <c r="R34" s="78"/>
    </row>
    <row r="35" spans="1:18" s="11" customFormat="1" ht="18.75" customHeight="1">
      <c r="A35" s="95">
        <v>29</v>
      </c>
      <c r="B35" s="76"/>
      <c r="C35" s="76"/>
      <c r="D35" s="77"/>
      <c r="E35" s="241"/>
      <c r="F35" s="116"/>
      <c r="G35" s="116"/>
      <c r="H35" s="77"/>
      <c r="I35" s="77"/>
      <c r="J35" s="78"/>
      <c r="K35" s="96"/>
      <c r="L35" s="117"/>
      <c r="M35" s="118">
        <f t="shared" si="0"/>
        <v>999</v>
      </c>
      <c r="N35" s="117"/>
      <c r="O35" s="77"/>
      <c r="P35" s="242"/>
      <c r="Q35" s="120">
        <f t="shared" si="1"/>
        <v>999</v>
      </c>
      <c r="R35" s="78"/>
    </row>
    <row r="36" spans="1:18" s="11" customFormat="1" ht="18.75" customHeight="1">
      <c r="A36" s="95">
        <v>30</v>
      </c>
      <c r="B36" s="76"/>
      <c r="C36" s="76"/>
      <c r="D36" s="77"/>
      <c r="E36" s="241"/>
      <c r="F36" s="116"/>
      <c r="G36" s="116"/>
      <c r="H36" s="77"/>
      <c r="I36" s="77"/>
      <c r="J36" s="78"/>
      <c r="K36" s="96"/>
      <c r="L36" s="117"/>
      <c r="M36" s="118">
        <f t="shared" si="0"/>
        <v>999</v>
      </c>
      <c r="N36" s="117"/>
      <c r="O36" s="77"/>
      <c r="P36" s="242"/>
      <c r="Q36" s="120">
        <f t="shared" si="1"/>
        <v>999</v>
      </c>
      <c r="R36" s="78"/>
    </row>
    <row r="37" spans="1:18" s="11" customFormat="1" ht="18.75" customHeight="1">
      <c r="A37" s="95">
        <v>31</v>
      </c>
      <c r="B37" s="76"/>
      <c r="C37" s="76"/>
      <c r="D37" s="77"/>
      <c r="E37" s="241"/>
      <c r="F37" s="116"/>
      <c r="G37" s="116"/>
      <c r="H37" s="77"/>
      <c r="I37" s="77"/>
      <c r="J37" s="78"/>
      <c r="K37" s="96"/>
      <c r="L37" s="117"/>
      <c r="M37" s="118">
        <f t="shared" si="0"/>
        <v>999</v>
      </c>
      <c r="N37" s="117"/>
      <c r="O37" s="77"/>
      <c r="P37" s="242"/>
      <c r="Q37" s="120">
        <f t="shared" si="1"/>
        <v>999</v>
      </c>
      <c r="R37" s="78"/>
    </row>
    <row r="38" spans="1:18" s="11" customFormat="1" ht="18.75" customHeight="1">
      <c r="A38" s="95">
        <v>32</v>
      </c>
      <c r="B38" s="76"/>
      <c r="C38" s="76"/>
      <c r="D38" s="77"/>
      <c r="E38" s="241"/>
      <c r="F38" s="116"/>
      <c r="G38" s="116"/>
      <c r="H38" s="77"/>
      <c r="I38" s="77"/>
      <c r="J38" s="78"/>
      <c r="K38" s="96"/>
      <c r="L38" s="117"/>
      <c r="M38" s="118">
        <f t="shared" si="0"/>
        <v>999</v>
      </c>
      <c r="N38" s="117"/>
      <c r="O38" s="77"/>
      <c r="P38" s="242"/>
      <c r="Q38" s="120">
        <f t="shared" si="1"/>
        <v>999</v>
      </c>
      <c r="R38" s="78"/>
    </row>
    <row r="39" spans="1:18" s="11" customFormat="1" ht="18.75" customHeight="1">
      <c r="A39" s="95">
        <v>33</v>
      </c>
      <c r="B39" s="76"/>
      <c r="C39" s="76"/>
      <c r="D39" s="77"/>
      <c r="E39" s="241"/>
      <c r="F39" s="116"/>
      <c r="G39" s="116"/>
      <c r="H39" s="77"/>
      <c r="I39" s="77"/>
      <c r="J39" s="78"/>
      <c r="K39" s="96"/>
      <c r="L39" s="117"/>
      <c r="M39" s="118">
        <f aca="true" t="shared" si="2" ref="M39:M70">IF(R39="",999,R39)</f>
        <v>999</v>
      </c>
      <c r="N39" s="117"/>
      <c r="O39" s="77"/>
      <c r="P39" s="242"/>
      <c r="Q39" s="120">
        <f aca="true" t="shared" si="3" ref="Q39:Q70">IF(O39="DA",1,IF(O39="WC",2,IF(O39="SE",3,IF(O39="Q",4,IF(O39="LL",5,999)))))</f>
        <v>999</v>
      </c>
      <c r="R39" s="78"/>
    </row>
    <row r="40" spans="1:18" s="11" customFormat="1" ht="18.75" customHeight="1">
      <c r="A40" s="95">
        <v>34</v>
      </c>
      <c r="B40" s="76"/>
      <c r="C40" s="76"/>
      <c r="D40" s="77"/>
      <c r="E40" s="241"/>
      <c r="F40" s="116"/>
      <c r="G40" s="116"/>
      <c r="H40" s="77"/>
      <c r="I40" s="77"/>
      <c r="J40" s="78"/>
      <c r="K40" s="96"/>
      <c r="L40" s="117"/>
      <c r="M40" s="118">
        <f t="shared" si="2"/>
        <v>999</v>
      </c>
      <c r="N40" s="117"/>
      <c r="O40" s="77"/>
      <c r="P40" s="242"/>
      <c r="Q40" s="120">
        <f t="shared" si="3"/>
        <v>999</v>
      </c>
      <c r="R40" s="78"/>
    </row>
    <row r="41" spans="1:18" s="11" customFormat="1" ht="18.75" customHeight="1">
      <c r="A41" s="95">
        <v>35</v>
      </c>
      <c r="B41" s="76"/>
      <c r="C41" s="76"/>
      <c r="D41" s="77"/>
      <c r="E41" s="241"/>
      <c r="F41" s="116"/>
      <c r="G41" s="116"/>
      <c r="H41" s="77"/>
      <c r="I41" s="77"/>
      <c r="J41" s="78"/>
      <c r="K41" s="96"/>
      <c r="L41" s="117"/>
      <c r="M41" s="118">
        <f t="shared" si="2"/>
        <v>999</v>
      </c>
      <c r="N41" s="117"/>
      <c r="O41" s="77"/>
      <c r="P41" s="242"/>
      <c r="Q41" s="120">
        <f t="shared" si="3"/>
        <v>999</v>
      </c>
      <c r="R41" s="78"/>
    </row>
    <row r="42" spans="1:18" s="11" customFormat="1" ht="18.75" customHeight="1">
      <c r="A42" s="95">
        <v>36</v>
      </c>
      <c r="B42" s="76"/>
      <c r="C42" s="76"/>
      <c r="D42" s="77"/>
      <c r="E42" s="241"/>
      <c r="F42" s="116"/>
      <c r="G42" s="116"/>
      <c r="H42" s="77"/>
      <c r="I42" s="77"/>
      <c r="J42" s="78"/>
      <c r="K42" s="96"/>
      <c r="L42" s="117"/>
      <c r="M42" s="118">
        <f t="shared" si="2"/>
        <v>999</v>
      </c>
      <c r="N42" s="117"/>
      <c r="O42" s="77"/>
      <c r="P42" s="242"/>
      <c r="Q42" s="120">
        <f t="shared" si="3"/>
        <v>999</v>
      </c>
      <c r="R42" s="78"/>
    </row>
    <row r="43" spans="1:18" s="11" customFormat="1" ht="18.75" customHeight="1">
      <c r="A43" s="95">
        <v>37</v>
      </c>
      <c r="B43" s="76"/>
      <c r="C43" s="76"/>
      <c r="D43" s="77"/>
      <c r="E43" s="241"/>
      <c r="F43" s="116"/>
      <c r="G43" s="116"/>
      <c r="H43" s="77"/>
      <c r="I43" s="77"/>
      <c r="J43" s="78"/>
      <c r="K43" s="96"/>
      <c r="L43" s="117"/>
      <c r="M43" s="118">
        <f t="shared" si="2"/>
        <v>999</v>
      </c>
      <c r="N43" s="117"/>
      <c r="O43" s="77"/>
      <c r="P43" s="242"/>
      <c r="Q43" s="120">
        <f t="shared" si="3"/>
        <v>999</v>
      </c>
      <c r="R43" s="78"/>
    </row>
    <row r="44" spans="1:18" s="11" customFormat="1" ht="18.75" customHeight="1">
      <c r="A44" s="95">
        <v>38</v>
      </c>
      <c r="B44" s="76"/>
      <c r="C44" s="76"/>
      <c r="D44" s="77"/>
      <c r="E44" s="241"/>
      <c r="F44" s="116"/>
      <c r="G44" s="116"/>
      <c r="H44" s="77"/>
      <c r="I44" s="77"/>
      <c r="J44" s="78"/>
      <c r="K44" s="96"/>
      <c r="L44" s="117"/>
      <c r="M44" s="118">
        <f t="shared" si="2"/>
        <v>999</v>
      </c>
      <c r="N44" s="117"/>
      <c r="O44" s="77"/>
      <c r="P44" s="242"/>
      <c r="Q44" s="120">
        <f t="shared" si="3"/>
        <v>999</v>
      </c>
      <c r="R44" s="78"/>
    </row>
    <row r="45" spans="1:18" s="11" customFormat="1" ht="18.75" customHeight="1">
      <c r="A45" s="95">
        <v>39</v>
      </c>
      <c r="B45" s="76"/>
      <c r="C45" s="76"/>
      <c r="D45" s="77"/>
      <c r="E45" s="241"/>
      <c r="F45" s="116"/>
      <c r="G45" s="116"/>
      <c r="H45" s="77"/>
      <c r="I45" s="77"/>
      <c r="J45" s="78"/>
      <c r="K45" s="96"/>
      <c r="L45" s="117"/>
      <c r="M45" s="118">
        <f t="shared" si="2"/>
        <v>999</v>
      </c>
      <c r="N45" s="117"/>
      <c r="O45" s="77"/>
      <c r="P45" s="242"/>
      <c r="Q45" s="120">
        <f t="shared" si="3"/>
        <v>999</v>
      </c>
      <c r="R45" s="78"/>
    </row>
    <row r="46" spans="1:18" s="11" customFormat="1" ht="18.75" customHeight="1">
      <c r="A46" s="95">
        <v>40</v>
      </c>
      <c r="B46" s="76"/>
      <c r="C46" s="76"/>
      <c r="D46" s="77"/>
      <c r="E46" s="241"/>
      <c r="F46" s="116"/>
      <c r="G46" s="116"/>
      <c r="H46" s="77"/>
      <c r="I46" s="77"/>
      <c r="J46" s="78"/>
      <c r="K46" s="96"/>
      <c r="L46" s="117"/>
      <c r="M46" s="118">
        <f t="shared" si="2"/>
        <v>999</v>
      </c>
      <c r="N46" s="117"/>
      <c r="O46" s="77"/>
      <c r="P46" s="242"/>
      <c r="Q46" s="120">
        <f t="shared" si="3"/>
        <v>999</v>
      </c>
      <c r="R46" s="78"/>
    </row>
    <row r="47" spans="1:18" s="11" customFormat="1" ht="18.75" customHeight="1">
      <c r="A47" s="95">
        <v>41</v>
      </c>
      <c r="B47" s="76"/>
      <c r="C47" s="76"/>
      <c r="D47" s="77"/>
      <c r="E47" s="241"/>
      <c r="F47" s="116"/>
      <c r="G47" s="116"/>
      <c r="H47" s="77"/>
      <c r="I47" s="77"/>
      <c r="J47" s="78"/>
      <c r="K47" s="96"/>
      <c r="L47" s="117"/>
      <c r="M47" s="118">
        <f t="shared" si="2"/>
        <v>999</v>
      </c>
      <c r="N47" s="117"/>
      <c r="O47" s="77"/>
      <c r="P47" s="242"/>
      <c r="Q47" s="120">
        <f t="shared" si="3"/>
        <v>999</v>
      </c>
      <c r="R47" s="78"/>
    </row>
    <row r="48" spans="1:18" s="11" customFormat="1" ht="18.75" customHeight="1">
      <c r="A48" s="95">
        <v>42</v>
      </c>
      <c r="B48" s="76"/>
      <c r="C48" s="76"/>
      <c r="D48" s="77"/>
      <c r="E48" s="241"/>
      <c r="F48" s="116"/>
      <c r="G48" s="116"/>
      <c r="H48" s="77"/>
      <c r="I48" s="77"/>
      <c r="J48" s="78"/>
      <c r="K48" s="96"/>
      <c r="L48" s="117"/>
      <c r="M48" s="118">
        <f t="shared" si="2"/>
        <v>999</v>
      </c>
      <c r="N48" s="117"/>
      <c r="O48" s="77"/>
      <c r="P48" s="242"/>
      <c r="Q48" s="120">
        <f t="shared" si="3"/>
        <v>999</v>
      </c>
      <c r="R48" s="78"/>
    </row>
    <row r="49" spans="1:18" s="11" customFormat="1" ht="18.75" customHeight="1">
      <c r="A49" s="95">
        <v>43</v>
      </c>
      <c r="B49" s="76"/>
      <c r="C49" s="76"/>
      <c r="D49" s="77"/>
      <c r="E49" s="241"/>
      <c r="F49" s="116"/>
      <c r="G49" s="116"/>
      <c r="H49" s="77"/>
      <c r="I49" s="77"/>
      <c r="J49" s="78"/>
      <c r="K49" s="96"/>
      <c r="L49" s="117"/>
      <c r="M49" s="118">
        <f t="shared" si="2"/>
        <v>999</v>
      </c>
      <c r="N49" s="117"/>
      <c r="O49" s="77"/>
      <c r="P49" s="242"/>
      <c r="Q49" s="120">
        <f t="shared" si="3"/>
        <v>999</v>
      </c>
      <c r="R49" s="78"/>
    </row>
    <row r="50" spans="1:18" s="11" customFormat="1" ht="18.75" customHeight="1">
      <c r="A50" s="95">
        <v>44</v>
      </c>
      <c r="B50" s="76"/>
      <c r="C50" s="76"/>
      <c r="D50" s="77"/>
      <c r="E50" s="241"/>
      <c r="F50" s="116"/>
      <c r="G50" s="116"/>
      <c r="H50" s="77"/>
      <c r="I50" s="77"/>
      <c r="J50" s="78"/>
      <c r="K50" s="96"/>
      <c r="L50" s="117"/>
      <c r="M50" s="118">
        <f t="shared" si="2"/>
        <v>999</v>
      </c>
      <c r="N50" s="117"/>
      <c r="O50" s="77"/>
      <c r="P50" s="242"/>
      <c r="Q50" s="120">
        <f t="shared" si="3"/>
        <v>999</v>
      </c>
      <c r="R50" s="78"/>
    </row>
    <row r="51" spans="1:18" s="11" customFormat="1" ht="18.75" customHeight="1">
      <c r="A51" s="95">
        <v>45</v>
      </c>
      <c r="B51" s="76"/>
      <c r="C51" s="76"/>
      <c r="D51" s="77"/>
      <c r="E51" s="241"/>
      <c r="F51" s="116"/>
      <c r="G51" s="116"/>
      <c r="H51" s="77"/>
      <c r="I51" s="77"/>
      <c r="J51" s="78"/>
      <c r="K51" s="96"/>
      <c r="L51" s="117"/>
      <c r="M51" s="118">
        <f t="shared" si="2"/>
        <v>999</v>
      </c>
      <c r="N51" s="117"/>
      <c r="O51" s="77"/>
      <c r="P51" s="242"/>
      <c r="Q51" s="120">
        <f t="shared" si="3"/>
        <v>999</v>
      </c>
      <c r="R51" s="78"/>
    </row>
    <row r="52" spans="1:18" s="11" customFormat="1" ht="18.75" customHeight="1">
      <c r="A52" s="95">
        <v>46</v>
      </c>
      <c r="B52" s="76"/>
      <c r="C52" s="76"/>
      <c r="D52" s="77"/>
      <c r="E52" s="241"/>
      <c r="F52" s="116"/>
      <c r="G52" s="116"/>
      <c r="H52" s="77"/>
      <c r="I52" s="77"/>
      <c r="J52" s="78"/>
      <c r="K52" s="96"/>
      <c r="L52" s="117"/>
      <c r="M52" s="118">
        <f t="shared" si="2"/>
        <v>999</v>
      </c>
      <c r="N52" s="117"/>
      <c r="O52" s="77"/>
      <c r="P52" s="242"/>
      <c r="Q52" s="120">
        <f t="shared" si="3"/>
        <v>999</v>
      </c>
      <c r="R52" s="78"/>
    </row>
    <row r="53" spans="1:18" s="11" customFormat="1" ht="18.75" customHeight="1">
      <c r="A53" s="95">
        <v>47</v>
      </c>
      <c r="B53" s="76"/>
      <c r="C53" s="76"/>
      <c r="D53" s="77"/>
      <c r="E53" s="241"/>
      <c r="F53" s="116"/>
      <c r="G53" s="116"/>
      <c r="H53" s="77"/>
      <c r="I53" s="77"/>
      <c r="J53" s="78"/>
      <c r="K53" s="96"/>
      <c r="L53" s="117"/>
      <c r="M53" s="118">
        <f t="shared" si="2"/>
        <v>999</v>
      </c>
      <c r="N53" s="117"/>
      <c r="O53" s="77"/>
      <c r="P53" s="242"/>
      <c r="Q53" s="120">
        <f t="shared" si="3"/>
        <v>999</v>
      </c>
      <c r="R53" s="78"/>
    </row>
    <row r="54" spans="1:18" s="11" customFormat="1" ht="18.75" customHeight="1">
      <c r="A54" s="95">
        <v>48</v>
      </c>
      <c r="B54" s="76"/>
      <c r="C54" s="76"/>
      <c r="D54" s="77"/>
      <c r="E54" s="241"/>
      <c r="F54" s="116"/>
      <c r="G54" s="116"/>
      <c r="H54" s="77"/>
      <c r="I54" s="77"/>
      <c r="J54" s="78"/>
      <c r="K54" s="96"/>
      <c r="L54" s="117"/>
      <c r="M54" s="118">
        <f t="shared" si="2"/>
        <v>999</v>
      </c>
      <c r="N54" s="117"/>
      <c r="O54" s="77"/>
      <c r="P54" s="242"/>
      <c r="Q54" s="120">
        <f t="shared" si="3"/>
        <v>999</v>
      </c>
      <c r="R54" s="78"/>
    </row>
    <row r="55" spans="1:18" s="11" customFormat="1" ht="18.75" customHeight="1">
      <c r="A55" s="95">
        <v>49</v>
      </c>
      <c r="B55" s="76"/>
      <c r="C55" s="76"/>
      <c r="D55" s="77"/>
      <c r="E55" s="241"/>
      <c r="F55" s="116"/>
      <c r="G55" s="116"/>
      <c r="H55" s="77"/>
      <c r="I55" s="77"/>
      <c r="J55" s="78"/>
      <c r="K55" s="96"/>
      <c r="L55" s="117"/>
      <c r="M55" s="118">
        <f t="shared" si="2"/>
        <v>999</v>
      </c>
      <c r="N55" s="117"/>
      <c r="O55" s="77"/>
      <c r="P55" s="242"/>
      <c r="Q55" s="120">
        <f t="shared" si="3"/>
        <v>999</v>
      </c>
      <c r="R55" s="78"/>
    </row>
    <row r="56" spans="1:18" s="11" customFormat="1" ht="18.75" customHeight="1">
      <c r="A56" s="95">
        <v>50</v>
      </c>
      <c r="B56" s="76"/>
      <c r="C56" s="76"/>
      <c r="D56" s="77"/>
      <c r="E56" s="241"/>
      <c r="F56" s="116"/>
      <c r="G56" s="116"/>
      <c r="H56" s="77"/>
      <c r="I56" s="77"/>
      <c r="J56" s="78"/>
      <c r="K56" s="96"/>
      <c r="L56" s="117"/>
      <c r="M56" s="118">
        <f t="shared" si="2"/>
        <v>999</v>
      </c>
      <c r="N56" s="117"/>
      <c r="O56" s="77"/>
      <c r="P56" s="242"/>
      <c r="Q56" s="120">
        <f t="shared" si="3"/>
        <v>999</v>
      </c>
      <c r="R56" s="78"/>
    </row>
    <row r="57" spans="1:18" s="11" customFormat="1" ht="18.75" customHeight="1">
      <c r="A57" s="95">
        <v>51</v>
      </c>
      <c r="B57" s="76"/>
      <c r="C57" s="76"/>
      <c r="D57" s="77"/>
      <c r="E57" s="241"/>
      <c r="F57" s="116"/>
      <c r="G57" s="116"/>
      <c r="H57" s="77"/>
      <c r="I57" s="77"/>
      <c r="J57" s="78"/>
      <c r="K57" s="96"/>
      <c r="L57" s="117"/>
      <c r="M57" s="118">
        <f t="shared" si="2"/>
        <v>999</v>
      </c>
      <c r="N57" s="117"/>
      <c r="O57" s="77"/>
      <c r="P57" s="242"/>
      <c r="Q57" s="120">
        <f t="shared" si="3"/>
        <v>999</v>
      </c>
      <c r="R57" s="78"/>
    </row>
    <row r="58" spans="1:18" s="11" customFormat="1" ht="18.75" customHeight="1">
      <c r="A58" s="95">
        <v>52</v>
      </c>
      <c r="B58" s="76"/>
      <c r="C58" s="76"/>
      <c r="D58" s="77"/>
      <c r="E58" s="241"/>
      <c r="F58" s="116"/>
      <c r="G58" s="116"/>
      <c r="H58" s="77"/>
      <c r="I58" s="77"/>
      <c r="J58" s="78"/>
      <c r="K58" s="96"/>
      <c r="L58" s="117"/>
      <c r="M58" s="118">
        <f t="shared" si="2"/>
        <v>999</v>
      </c>
      <c r="N58" s="117"/>
      <c r="O58" s="77"/>
      <c r="P58" s="242"/>
      <c r="Q58" s="120">
        <f t="shared" si="3"/>
        <v>999</v>
      </c>
      <c r="R58" s="78"/>
    </row>
    <row r="59" spans="1:18" s="11" customFormat="1" ht="18.75" customHeight="1">
      <c r="A59" s="95">
        <v>53</v>
      </c>
      <c r="B59" s="76"/>
      <c r="C59" s="76"/>
      <c r="D59" s="77"/>
      <c r="E59" s="241"/>
      <c r="F59" s="116"/>
      <c r="G59" s="116"/>
      <c r="H59" s="77"/>
      <c r="I59" s="77"/>
      <c r="J59" s="78"/>
      <c r="K59" s="96"/>
      <c r="L59" s="117"/>
      <c r="M59" s="118">
        <f t="shared" si="2"/>
        <v>999</v>
      </c>
      <c r="N59" s="117"/>
      <c r="O59" s="77"/>
      <c r="P59" s="242"/>
      <c r="Q59" s="120">
        <f t="shared" si="3"/>
        <v>999</v>
      </c>
      <c r="R59" s="78"/>
    </row>
    <row r="60" spans="1:18" s="11" customFormat="1" ht="18.75" customHeight="1">
      <c r="A60" s="95">
        <v>54</v>
      </c>
      <c r="B60" s="76"/>
      <c r="C60" s="76"/>
      <c r="D60" s="77"/>
      <c r="E60" s="241"/>
      <c r="F60" s="116"/>
      <c r="G60" s="116"/>
      <c r="H60" s="77"/>
      <c r="I60" s="77"/>
      <c r="J60" s="78"/>
      <c r="K60" s="96"/>
      <c r="L60" s="117"/>
      <c r="M60" s="118">
        <f t="shared" si="2"/>
        <v>999</v>
      </c>
      <c r="N60" s="117"/>
      <c r="O60" s="77"/>
      <c r="P60" s="242"/>
      <c r="Q60" s="120">
        <f t="shared" si="3"/>
        <v>999</v>
      </c>
      <c r="R60" s="78"/>
    </row>
    <row r="61" spans="1:18" s="11" customFormat="1" ht="18.75" customHeight="1">
      <c r="A61" s="95">
        <v>55</v>
      </c>
      <c r="B61" s="76"/>
      <c r="C61" s="76"/>
      <c r="D61" s="77"/>
      <c r="E61" s="241"/>
      <c r="F61" s="116"/>
      <c r="G61" s="116"/>
      <c r="H61" s="77"/>
      <c r="I61" s="77"/>
      <c r="J61" s="78"/>
      <c r="K61" s="96"/>
      <c r="L61" s="117"/>
      <c r="M61" s="118">
        <f t="shared" si="2"/>
        <v>999</v>
      </c>
      <c r="N61" s="117"/>
      <c r="O61" s="77"/>
      <c r="P61" s="242"/>
      <c r="Q61" s="120">
        <f t="shared" si="3"/>
        <v>999</v>
      </c>
      <c r="R61" s="78"/>
    </row>
    <row r="62" spans="1:18" s="11" customFormat="1" ht="18.75" customHeight="1">
      <c r="A62" s="95">
        <v>56</v>
      </c>
      <c r="B62" s="76"/>
      <c r="C62" s="76"/>
      <c r="D62" s="77"/>
      <c r="E62" s="241"/>
      <c r="F62" s="116"/>
      <c r="G62" s="116"/>
      <c r="H62" s="77"/>
      <c r="I62" s="77"/>
      <c r="J62" s="78"/>
      <c r="K62" s="96"/>
      <c r="L62" s="117"/>
      <c r="M62" s="118">
        <f t="shared" si="2"/>
        <v>999</v>
      </c>
      <c r="N62" s="117"/>
      <c r="O62" s="77"/>
      <c r="P62" s="242"/>
      <c r="Q62" s="120">
        <f t="shared" si="3"/>
        <v>999</v>
      </c>
      <c r="R62" s="78"/>
    </row>
    <row r="63" spans="1:18" s="11" customFormat="1" ht="18.75" customHeight="1">
      <c r="A63" s="95">
        <v>57</v>
      </c>
      <c r="B63" s="76"/>
      <c r="C63" s="76"/>
      <c r="D63" s="77"/>
      <c r="E63" s="241"/>
      <c r="F63" s="116"/>
      <c r="G63" s="116"/>
      <c r="H63" s="77"/>
      <c r="I63" s="77"/>
      <c r="J63" s="78"/>
      <c r="K63" s="96"/>
      <c r="L63" s="117"/>
      <c r="M63" s="118">
        <f t="shared" si="2"/>
        <v>999</v>
      </c>
      <c r="N63" s="117"/>
      <c r="O63" s="77"/>
      <c r="P63" s="242"/>
      <c r="Q63" s="120">
        <f t="shared" si="3"/>
        <v>999</v>
      </c>
      <c r="R63" s="78"/>
    </row>
    <row r="64" spans="1:18" s="11" customFormat="1" ht="18.75" customHeight="1">
      <c r="A64" s="95">
        <v>58</v>
      </c>
      <c r="B64" s="76"/>
      <c r="C64" s="76"/>
      <c r="D64" s="77"/>
      <c r="E64" s="241"/>
      <c r="F64" s="116"/>
      <c r="G64" s="116"/>
      <c r="H64" s="77"/>
      <c r="I64" s="77"/>
      <c r="J64" s="78"/>
      <c r="K64" s="96"/>
      <c r="L64" s="117"/>
      <c r="M64" s="118">
        <f t="shared" si="2"/>
        <v>999</v>
      </c>
      <c r="N64" s="117"/>
      <c r="O64" s="77"/>
      <c r="P64" s="242"/>
      <c r="Q64" s="120">
        <f t="shared" si="3"/>
        <v>999</v>
      </c>
      <c r="R64" s="78"/>
    </row>
    <row r="65" spans="1:18" s="11" customFormat="1" ht="18.75" customHeight="1">
      <c r="A65" s="95">
        <v>59</v>
      </c>
      <c r="B65" s="76"/>
      <c r="C65" s="76"/>
      <c r="D65" s="77"/>
      <c r="E65" s="241"/>
      <c r="F65" s="116"/>
      <c r="G65" s="116"/>
      <c r="H65" s="77"/>
      <c r="I65" s="77"/>
      <c r="J65" s="78"/>
      <c r="K65" s="96"/>
      <c r="L65" s="117"/>
      <c r="M65" s="118">
        <f t="shared" si="2"/>
        <v>999</v>
      </c>
      <c r="N65" s="117"/>
      <c r="O65" s="77"/>
      <c r="P65" s="242"/>
      <c r="Q65" s="120">
        <f t="shared" si="3"/>
        <v>999</v>
      </c>
      <c r="R65" s="78"/>
    </row>
    <row r="66" spans="1:18" s="11" customFormat="1" ht="18.75" customHeight="1">
      <c r="A66" s="95">
        <v>60</v>
      </c>
      <c r="B66" s="76"/>
      <c r="C66" s="76"/>
      <c r="D66" s="77"/>
      <c r="E66" s="241"/>
      <c r="F66" s="116"/>
      <c r="G66" s="116"/>
      <c r="H66" s="77"/>
      <c r="I66" s="77"/>
      <c r="J66" s="78"/>
      <c r="K66" s="96"/>
      <c r="L66" s="117"/>
      <c r="M66" s="118">
        <f t="shared" si="2"/>
        <v>999</v>
      </c>
      <c r="N66" s="117"/>
      <c r="O66" s="77"/>
      <c r="P66" s="242"/>
      <c r="Q66" s="120">
        <f t="shared" si="3"/>
        <v>999</v>
      </c>
      <c r="R66" s="78"/>
    </row>
    <row r="67" spans="1:18" s="11" customFormat="1" ht="18.75" customHeight="1">
      <c r="A67" s="95">
        <v>61</v>
      </c>
      <c r="B67" s="76"/>
      <c r="C67" s="76"/>
      <c r="D67" s="77"/>
      <c r="E67" s="241"/>
      <c r="F67" s="116"/>
      <c r="G67" s="116"/>
      <c r="H67" s="77"/>
      <c r="I67" s="77"/>
      <c r="J67" s="78"/>
      <c r="K67" s="96"/>
      <c r="L67" s="117"/>
      <c r="M67" s="118">
        <f t="shared" si="2"/>
        <v>999</v>
      </c>
      <c r="N67" s="117"/>
      <c r="O67" s="77"/>
      <c r="P67" s="242"/>
      <c r="Q67" s="120">
        <f t="shared" si="3"/>
        <v>999</v>
      </c>
      <c r="R67" s="78"/>
    </row>
    <row r="68" spans="1:18" s="11" customFormat="1" ht="18.75" customHeight="1">
      <c r="A68" s="95">
        <v>62</v>
      </c>
      <c r="B68" s="76"/>
      <c r="C68" s="76"/>
      <c r="D68" s="77"/>
      <c r="E68" s="241"/>
      <c r="F68" s="116"/>
      <c r="G68" s="116"/>
      <c r="H68" s="77"/>
      <c r="I68" s="77"/>
      <c r="J68" s="78"/>
      <c r="K68" s="96"/>
      <c r="L68" s="117"/>
      <c r="M68" s="118">
        <f t="shared" si="2"/>
        <v>999</v>
      </c>
      <c r="N68" s="117"/>
      <c r="O68" s="77"/>
      <c r="P68" s="242"/>
      <c r="Q68" s="120">
        <f t="shared" si="3"/>
        <v>999</v>
      </c>
      <c r="R68" s="78"/>
    </row>
    <row r="69" spans="1:18" s="11" customFormat="1" ht="18.75" customHeight="1">
      <c r="A69" s="95">
        <v>63</v>
      </c>
      <c r="B69" s="76"/>
      <c r="C69" s="76"/>
      <c r="D69" s="77"/>
      <c r="E69" s="241"/>
      <c r="F69" s="116"/>
      <c r="G69" s="116"/>
      <c r="H69" s="77"/>
      <c r="I69" s="77"/>
      <c r="J69" s="78"/>
      <c r="K69" s="96"/>
      <c r="L69" s="117"/>
      <c r="M69" s="118">
        <f t="shared" si="2"/>
        <v>999</v>
      </c>
      <c r="N69" s="117"/>
      <c r="O69" s="77"/>
      <c r="P69" s="242"/>
      <c r="Q69" s="120">
        <f t="shared" si="3"/>
        <v>999</v>
      </c>
      <c r="R69" s="78"/>
    </row>
    <row r="70" spans="1:18" s="11" customFormat="1" ht="18.75" customHeight="1">
      <c r="A70" s="95">
        <v>64</v>
      </c>
      <c r="B70" s="76"/>
      <c r="C70" s="76"/>
      <c r="D70" s="77"/>
      <c r="E70" s="241"/>
      <c r="F70" s="116"/>
      <c r="G70" s="116"/>
      <c r="H70" s="77"/>
      <c r="I70" s="77"/>
      <c r="J70" s="78"/>
      <c r="K70" s="96"/>
      <c r="L70" s="117"/>
      <c r="M70" s="118">
        <f t="shared" si="2"/>
        <v>999</v>
      </c>
      <c r="N70" s="117"/>
      <c r="O70" s="77"/>
      <c r="P70" s="242"/>
      <c r="Q70" s="120">
        <f t="shared" si="3"/>
        <v>999</v>
      </c>
      <c r="R70" s="78"/>
    </row>
    <row r="71" spans="1:18" s="11" customFormat="1" ht="18.75" customHeight="1">
      <c r="A71" s="95">
        <v>65</v>
      </c>
      <c r="B71" s="76"/>
      <c r="C71" s="76"/>
      <c r="D71" s="77"/>
      <c r="E71" s="241"/>
      <c r="F71" s="116"/>
      <c r="G71" s="116"/>
      <c r="H71" s="77"/>
      <c r="I71" s="77"/>
      <c r="J71" s="78"/>
      <c r="K71" s="96"/>
      <c r="L71" s="117"/>
      <c r="M71" s="118">
        <f aca="true" t="shared" si="4" ref="M71:M102">IF(R71="",999,R71)</f>
        <v>999</v>
      </c>
      <c r="N71" s="117"/>
      <c r="O71" s="77"/>
      <c r="P71" s="242"/>
      <c r="Q71" s="120">
        <f aca="true" t="shared" si="5" ref="Q71:Q102">IF(O71="DA",1,IF(O71="WC",2,IF(O71="SE",3,IF(O71="Q",4,IF(O71="LL",5,999)))))</f>
        <v>999</v>
      </c>
      <c r="R71" s="78"/>
    </row>
    <row r="72" spans="1:18" s="11" customFormat="1" ht="18.75" customHeight="1">
      <c r="A72" s="95">
        <v>66</v>
      </c>
      <c r="B72" s="76"/>
      <c r="C72" s="76"/>
      <c r="D72" s="77"/>
      <c r="E72" s="241"/>
      <c r="F72" s="116"/>
      <c r="G72" s="116"/>
      <c r="H72" s="77"/>
      <c r="I72" s="77"/>
      <c r="J72" s="78"/>
      <c r="K72" s="96"/>
      <c r="L72" s="117"/>
      <c r="M72" s="118">
        <f t="shared" si="4"/>
        <v>999</v>
      </c>
      <c r="N72" s="117"/>
      <c r="O72" s="77"/>
      <c r="P72" s="242"/>
      <c r="Q72" s="120">
        <f t="shared" si="5"/>
        <v>999</v>
      </c>
      <c r="R72" s="78"/>
    </row>
    <row r="73" spans="1:18" s="11" customFormat="1" ht="18.75" customHeight="1">
      <c r="A73" s="95">
        <v>67</v>
      </c>
      <c r="B73" s="76"/>
      <c r="C73" s="76"/>
      <c r="D73" s="77"/>
      <c r="E73" s="241"/>
      <c r="F73" s="116"/>
      <c r="G73" s="116"/>
      <c r="H73" s="77"/>
      <c r="I73" s="77"/>
      <c r="J73" s="78"/>
      <c r="K73" s="96"/>
      <c r="L73" s="117"/>
      <c r="M73" s="118">
        <f t="shared" si="4"/>
        <v>999</v>
      </c>
      <c r="N73" s="117"/>
      <c r="O73" s="77"/>
      <c r="P73" s="242"/>
      <c r="Q73" s="120">
        <f t="shared" si="5"/>
        <v>999</v>
      </c>
      <c r="R73" s="78"/>
    </row>
    <row r="74" spans="1:18" s="11" customFormat="1" ht="18.75" customHeight="1">
      <c r="A74" s="95">
        <v>68</v>
      </c>
      <c r="B74" s="76"/>
      <c r="C74" s="76"/>
      <c r="D74" s="77"/>
      <c r="E74" s="241"/>
      <c r="F74" s="116"/>
      <c r="G74" s="116"/>
      <c r="H74" s="77"/>
      <c r="I74" s="77"/>
      <c r="J74" s="78"/>
      <c r="K74" s="96"/>
      <c r="L74" s="117"/>
      <c r="M74" s="118">
        <f t="shared" si="4"/>
        <v>999</v>
      </c>
      <c r="N74" s="117"/>
      <c r="O74" s="77"/>
      <c r="P74" s="242"/>
      <c r="Q74" s="120">
        <f t="shared" si="5"/>
        <v>999</v>
      </c>
      <c r="R74" s="78"/>
    </row>
    <row r="75" spans="1:18" s="11" customFormat="1" ht="18.75" customHeight="1">
      <c r="A75" s="95">
        <v>69</v>
      </c>
      <c r="B75" s="76"/>
      <c r="C75" s="76"/>
      <c r="D75" s="77"/>
      <c r="E75" s="241"/>
      <c r="F75" s="116"/>
      <c r="G75" s="116"/>
      <c r="H75" s="77"/>
      <c r="I75" s="77"/>
      <c r="J75" s="78"/>
      <c r="K75" s="96"/>
      <c r="L75" s="117"/>
      <c r="M75" s="118">
        <f t="shared" si="4"/>
        <v>999</v>
      </c>
      <c r="N75" s="117"/>
      <c r="O75" s="77"/>
      <c r="P75" s="242"/>
      <c r="Q75" s="120">
        <f t="shared" si="5"/>
        <v>999</v>
      </c>
      <c r="R75" s="78"/>
    </row>
    <row r="76" spans="1:18" s="11" customFormat="1" ht="18.75" customHeight="1">
      <c r="A76" s="95">
        <v>70</v>
      </c>
      <c r="B76" s="76"/>
      <c r="C76" s="76"/>
      <c r="D76" s="77"/>
      <c r="E76" s="241"/>
      <c r="F76" s="116"/>
      <c r="G76" s="116"/>
      <c r="H76" s="77"/>
      <c r="I76" s="77"/>
      <c r="J76" s="78"/>
      <c r="K76" s="96"/>
      <c r="L76" s="117"/>
      <c r="M76" s="118">
        <f t="shared" si="4"/>
        <v>999</v>
      </c>
      <c r="N76" s="117"/>
      <c r="O76" s="77"/>
      <c r="P76" s="242"/>
      <c r="Q76" s="120">
        <f t="shared" si="5"/>
        <v>999</v>
      </c>
      <c r="R76" s="78"/>
    </row>
    <row r="77" spans="1:18" s="11" customFormat="1" ht="18.75" customHeight="1">
      <c r="A77" s="95">
        <v>71</v>
      </c>
      <c r="B77" s="76"/>
      <c r="C77" s="76"/>
      <c r="D77" s="77"/>
      <c r="E77" s="241"/>
      <c r="F77" s="116"/>
      <c r="G77" s="116"/>
      <c r="H77" s="77"/>
      <c r="I77" s="77"/>
      <c r="J77" s="78"/>
      <c r="K77" s="96"/>
      <c r="L77" s="117"/>
      <c r="M77" s="118">
        <f t="shared" si="4"/>
        <v>999</v>
      </c>
      <c r="N77" s="117"/>
      <c r="O77" s="77"/>
      <c r="P77" s="242"/>
      <c r="Q77" s="120">
        <f t="shared" si="5"/>
        <v>999</v>
      </c>
      <c r="R77" s="78"/>
    </row>
    <row r="78" spans="1:18" s="11" customFormat="1" ht="18.75" customHeight="1">
      <c r="A78" s="95">
        <v>72</v>
      </c>
      <c r="B78" s="76"/>
      <c r="C78" s="76"/>
      <c r="D78" s="77"/>
      <c r="E78" s="241"/>
      <c r="F78" s="116"/>
      <c r="G78" s="116"/>
      <c r="H78" s="77"/>
      <c r="I78" s="77"/>
      <c r="J78" s="78"/>
      <c r="K78" s="96"/>
      <c r="L78" s="117"/>
      <c r="M78" s="118">
        <f t="shared" si="4"/>
        <v>999</v>
      </c>
      <c r="N78" s="117"/>
      <c r="O78" s="77"/>
      <c r="P78" s="242"/>
      <c r="Q78" s="120">
        <f t="shared" si="5"/>
        <v>999</v>
      </c>
      <c r="R78" s="78"/>
    </row>
    <row r="79" spans="1:18" s="11" customFormat="1" ht="18.75" customHeight="1">
      <c r="A79" s="95">
        <v>73</v>
      </c>
      <c r="B79" s="76"/>
      <c r="C79" s="76"/>
      <c r="D79" s="77"/>
      <c r="E79" s="241"/>
      <c r="F79" s="116"/>
      <c r="G79" s="116"/>
      <c r="H79" s="77"/>
      <c r="I79" s="77"/>
      <c r="J79" s="78"/>
      <c r="K79" s="96"/>
      <c r="L79" s="117"/>
      <c r="M79" s="118">
        <f t="shared" si="4"/>
        <v>999</v>
      </c>
      <c r="N79" s="117"/>
      <c r="O79" s="77"/>
      <c r="P79" s="242"/>
      <c r="Q79" s="120">
        <f t="shared" si="5"/>
        <v>999</v>
      </c>
      <c r="R79" s="78"/>
    </row>
    <row r="80" spans="1:18" s="11" customFormat="1" ht="18.75" customHeight="1">
      <c r="A80" s="95">
        <v>74</v>
      </c>
      <c r="B80" s="76"/>
      <c r="C80" s="76"/>
      <c r="D80" s="77"/>
      <c r="E80" s="241"/>
      <c r="F80" s="116"/>
      <c r="G80" s="116"/>
      <c r="H80" s="77"/>
      <c r="I80" s="77"/>
      <c r="J80" s="78"/>
      <c r="K80" s="96"/>
      <c r="L80" s="117"/>
      <c r="M80" s="118">
        <f t="shared" si="4"/>
        <v>999</v>
      </c>
      <c r="N80" s="117"/>
      <c r="O80" s="77"/>
      <c r="P80" s="242"/>
      <c r="Q80" s="120">
        <f t="shared" si="5"/>
        <v>999</v>
      </c>
      <c r="R80" s="78"/>
    </row>
    <row r="81" spans="1:18" s="11" customFormat="1" ht="18.75" customHeight="1">
      <c r="A81" s="95">
        <v>75</v>
      </c>
      <c r="B81" s="76"/>
      <c r="C81" s="76"/>
      <c r="D81" s="77"/>
      <c r="E81" s="241"/>
      <c r="F81" s="116"/>
      <c r="G81" s="116"/>
      <c r="H81" s="77"/>
      <c r="I81" s="77"/>
      <c r="J81" s="78"/>
      <c r="K81" s="96"/>
      <c r="L81" s="117"/>
      <c r="M81" s="118">
        <f t="shared" si="4"/>
        <v>999</v>
      </c>
      <c r="N81" s="117"/>
      <c r="O81" s="77"/>
      <c r="P81" s="242"/>
      <c r="Q81" s="120">
        <f t="shared" si="5"/>
        <v>999</v>
      </c>
      <c r="R81" s="78"/>
    </row>
    <row r="82" spans="1:18" s="11" customFormat="1" ht="18.75" customHeight="1">
      <c r="A82" s="95">
        <v>76</v>
      </c>
      <c r="B82" s="76"/>
      <c r="C82" s="76"/>
      <c r="D82" s="77"/>
      <c r="E82" s="241"/>
      <c r="F82" s="116"/>
      <c r="G82" s="116"/>
      <c r="H82" s="77"/>
      <c r="I82" s="77"/>
      <c r="J82" s="78"/>
      <c r="K82" s="96"/>
      <c r="L82" s="117"/>
      <c r="M82" s="118">
        <f t="shared" si="4"/>
        <v>999</v>
      </c>
      <c r="N82" s="117"/>
      <c r="O82" s="77"/>
      <c r="P82" s="242"/>
      <c r="Q82" s="120">
        <f t="shared" si="5"/>
        <v>999</v>
      </c>
      <c r="R82" s="78"/>
    </row>
    <row r="83" spans="1:18" s="11" customFormat="1" ht="18.75" customHeight="1">
      <c r="A83" s="95">
        <v>77</v>
      </c>
      <c r="B83" s="76"/>
      <c r="C83" s="76"/>
      <c r="D83" s="77"/>
      <c r="E83" s="241"/>
      <c r="F83" s="116"/>
      <c r="G83" s="116"/>
      <c r="H83" s="77"/>
      <c r="I83" s="77"/>
      <c r="J83" s="78"/>
      <c r="K83" s="96"/>
      <c r="L83" s="117"/>
      <c r="M83" s="118">
        <f t="shared" si="4"/>
        <v>999</v>
      </c>
      <c r="N83" s="117"/>
      <c r="O83" s="77"/>
      <c r="P83" s="242"/>
      <c r="Q83" s="120">
        <f t="shared" si="5"/>
        <v>999</v>
      </c>
      <c r="R83" s="78"/>
    </row>
    <row r="84" spans="1:18" s="11" customFormat="1" ht="18.75" customHeight="1">
      <c r="A84" s="95">
        <v>78</v>
      </c>
      <c r="B84" s="76"/>
      <c r="C84" s="76"/>
      <c r="D84" s="77"/>
      <c r="E84" s="241"/>
      <c r="F84" s="116"/>
      <c r="G84" s="116"/>
      <c r="H84" s="77"/>
      <c r="I84" s="77"/>
      <c r="J84" s="78"/>
      <c r="K84" s="96"/>
      <c r="L84" s="117"/>
      <c r="M84" s="118">
        <f t="shared" si="4"/>
        <v>999</v>
      </c>
      <c r="N84" s="117"/>
      <c r="O84" s="77"/>
      <c r="P84" s="242"/>
      <c r="Q84" s="120">
        <f t="shared" si="5"/>
        <v>999</v>
      </c>
      <c r="R84" s="78"/>
    </row>
    <row r="85" spans="1:18" s="11" customFormat="1" ht="18.75" customHeight="1">
      <c r="A85" s="95">
        <v>79</v>
      </c>
      <c r="B85" s="76"/>
      <c r="C85" s="76"/>
      <c r="D85" s="77"/>
      <c r="E85" s="241"/>
      <c r="F85" s="116"/>
      <c r="G85" s="116"/>
      <c r="H85" s="77"/>
      <c r="I85" s="77"/>
      <c r="J85" s="78"/>
      <c r="K85" s="96"/>
      <c r="L85" s="117"/>
      <c r="M85" s="118">
        <f t="shared" si="4"/>
        <v>999</v>
      </c>
      <c r="N85" s="117"/>
      <c r="O85" s="77"/>
      <c r="P85" s="242"/>
      <c r="Q85" s="120">
        <f t="shared" si="5"/>
        <v>999</v>
      </c>
      <c r="R85" s="78"/>
    </row>
    <row r="86" spans="1:18" s="11" customFormat="1" ht="18.75" customHeight="1">
      <c r="A86" s="95">
        <v>80</v>
      </c>
      <c r="B86" s="76"/>
      <c r="C86" s="76"/>
      <c r="D86" s="77"/>
      <c r="E86" s="241"/>
      <c r="F86" s="116"/>
      <c r="G86" s="116"/>
      <c r="H86" s="77"/>
      <c r="I86" s="77"/>
      <c r="J86" s="78"/>
      <c r="K86" s="96"/>
      <c r="L86" s="117"/>
      <c r="M86" s="118">
        <f t="shared" si="4"/>
        <v>999</v>
      </c>
      <c r="N86" s="117"/>
      <c r="O86" s="77"/>
      <c r="P86" s="242"/>
      <c r="Q86" s="120">
        <f t="shared" si="5"/>
        <v>999</v>
      </c>
      <c r="R86" s="78"/>
    </row>
    <row r="87" spans="1:18" s="11" customFormat="1" ht="18.75" customHeight="1">
      <c r="A87" s="95">
        <v>81</v>
      </c>
      <c r="B87" s="76"/>
      <c r="C87" s="76"/>
      <c r="D87" s="77"/>
      <c r="E87" s="241"/>
      <c r="F87" s="116"/>
      <c r="G87" s="116"/>
      <c r="H87" s="77"/>
      <c r="I87" s="77"/>
      <c r="J87" s="78"/>
      <c r="K87" s="96"/>
      <c r="L87" s="117"/>
      <c r="M87" s="118">
        <f t="shared" si="4"/>
        <v>999</v>
      </c>
      <c r="N87" s="117"/>
      <c r="O87" s="77"/>
      <c r="P87" s="242"/>
      <c r="Q87" s="120">
        <f t="shared" si="5"/>
        <v>999</v>
      </c>
      <c r="R87" s="78"/>
    </row>
    <row r="88" spans="1:18" s="11" customFormat="1" ht="18.75" customHeight="1">
      <c r="A88" s="95">
        <v>82</v>
      </c>
      <c r="B88" s="76"/>
      <c r="C88" s="76"/>
      <c r="D88" s="77"/>
      <c r="E88" s="241"/>
      <c r="F88" s="116"/>
      <c r="G88" s="116"/>
      <c r="H88" s="77"/>
      <c r="I88" s="77"/>
      <c r="J88" s="78"/>
      <c r="K88" s="96"/>
      <c r="L88" s="117"/>
      <c r="M88" s="118">
        <f t="shared" si="4"/>
        <v>999</v>
      </c>
      <c r="N88" s="117"/>
      <c r="O88" s="77"/>
      <c r="P88" s="242"/>
      <c r="Q88" s="120">
        <f t="shared" si="5"/>
        <v>999</v>
      </c>
      <c r="R88" s="78"/>
    </row>
    <row r="89" spans="1:18" s="11" customFormat="1" ht="18.75" customHeight="1">
      <c r="A89" s="95">
        <v>83</v>
      </c>
      <c r="B89" s="76"/>
      <c r="C89" s="76"/>
      <c r="D89" s="77"/>
      <c r="E89" s="241"/>
      <c r="F89" s="116"/>
      <c r="G89" s="116"/>
      <c r="H89" s="77"/>
      <c r="I89" s="77"/>
      <c r="J89" s="78"/>
      <c r="K89" s="96"/>
      <c r="L89" s="117"/>
      <c r="M89" s="118">
        <f t="shared" si="4"/>
        <v>999</v>
      </c>
      <c r="N89" s="117"/>
      <c r="O89" s="77"/>
      <c r="P89" s="242"/>
      <c r="Q89" s="120">
        <f t="shared" si="5"/>
        <v>999</v>
      </c>
      <c r="R89" s="78"/>
    </row>
    <row r="90" spans="1:18" s="11" customFormat="1" ht="18.75" customHeight="1">
      <c r="A90" s="95">
        <v>84</v>
      </c>
      <c r="B90" s="76"/>
      <c r="C90" s="76"/>
      <c r="D90" s="77"/>
      <c r="E90" s="241"/>
      <c r="F90" s="116"/>
      <c r="G90" s="116"/>
      <c r="H90" s="77"/>
      <c r="I90" s="77"/>
      <c r="J90" s="78"/>
      <c r="K90" s="96"/>
      <c r="L90" s="117"/>
      <c r="M90" s="118">
        <f t="shared" si="4"/>
        <v>999</v>
      </c>
      <c r="N90" s="117"/>
      <c r="O90" s="77"/>
      <c r="P90" s="242"/>
      <c r="Q90" s="120">
        <f t="shared" si="5"/>
        <v>999</v>
      </c>
      <c r="R90" s="78"/>
    </row>
    <row r="91" spans="1:18" s="11" customFormat="1" ht="18.75" customHeight="1">
      <c r="A91" s="95">
        <v>85</v>
      </c>
      <c r="B91" s="76"/>
      <c r="C91" s="76"/>
      <c r="D91" s="77"/>
      <c r="E91" s="241"/>
      <c r="F91" s="116"/>
      <c r="G91" s="116"/>
      <c r="H91" s="77"/>
      <c r="I91" s="77"/>
      <c r="J91" s="78"/>
      <c r="K91" s="96"/>
      <c r="L91" s="117"/>
      <c r="M91" s="118">
        <f t="shared" si="4"/>
        <v>999</v>
      </c>
      <c r="N91" s="117"/>
      <c r="O91" s="77"/>
      <c r="P91" s="242"/>
      <c r="Q91" s="120">
        <f t="shared" si="5"/>
        <v>999</v>
      </c>
      <c r="R91" s="78"/>
    </row>
    <row r="92" spans="1:18" s="11" customFormat="1" ht="18.75" customHeight="1">
      <c r="A92" s="95">
        <v>86</v>
      </c>
      <c r="B92" s="76"/>
      <c r="C92" s="76"/>
      <c r="D92" s="77"/>
      <c r="E92" s="241"/>
      <c r="F92" s="116"/>
      <c r="G92" s="116"/>
      <c r="H92" s="77"/>
      <c r="I92" s="77"/>
      <c r="J92" s="78"/>
      <c r="K92" s="96"/>
      <c r="L92" s="117"/>
      <c r="M92" s="118">
        <f t="shared" si="4"/>
        <v>999</v>
      </c>
      <c r="N92" s="117"/>
      <c r="O92" s="77"/>
      <c r="P92" s="242"/>
      <c r="Q92" s="120">
        <f t="shared" si="5"/>
        <v>999</v>
      </c>
      <c r="R92" s="78"/>
    </row>
    <row r="93" spans="1:18" s="11" customFormat="1" ht="18.75" customHeight="1">
      <c r="A93" s="95">
        <v>87</v>
      </c>
      <c r="B93" s="76"/>
      <c r="C93" s="76"/>
      <c r="D93" s="77"/>
      <c r="E93" s="241"/>
      <c r="F93" s="116"/>
      <c r="G93" s="116"/>
      <c r="H93" s="77"/>
      <c r="I93" s="77"/>
      <c r="J93" s="78"/>
      <c r="K93" s="96"/>
      <c r="L93" s="117"/>
      <c r="M93" s="118">
        <f t="shared" si="4"/>
        <v>999</v>
      </c>
      <c r="N93" s="117"/>
      <c r="O93" s="77"/>
      <c r="P93" s="242"/>
      <c r="Q93" s="120">
        <f t="shared" si="5"/>
        <v>999</v>
      </c>
      <c r="R93" s="78"/>
    </row>
    <row r="94" spans="1:18" s="11" customFormat="1" ht="18.75" customHeight="1">
      <c r="A94" s="95">
        <v>88</v>
      </c>
      <c r="B94" s="76"/>
      <c r="C94" s="76"/>
      <c r="D94" s="77"/>
      <c r="E94" s="241"/>
      <c r="F94" s="116"/>
      <c r="G94" s="116"/>
      <c r="H94" s="77"/>
      <c r="I94" s="77"/>
      <c r="J94" s="78"/>
      <c r="K94" s="96"/>
      <c r="L94" s="117"/>
      <c r="M94" s="118">
        <f t="shared" si="4"/>
        <v>999</v>
      </c>
      <c r="N94" s="117"/>
      <c r="O94" s="77"/>
      <c r="P94" s="242"/>
      <c r="Q94" s="120">
        <f t="shared" si="5"/>
        <v>999</v>
      </c>
      <c r="R94" s="78"/>
    </row>
    <row r="95" spans="1:18" s="11" customFormat="1" ht="18.75" customHeight="1">
      <c r="A95" s="95">
        <v>89</v>
      </c>
      <c r="B95" s="76"/>
      <c r="C95" s="76"/>
      <c r="D95" s="77"/>
      <c r="E95" s="241"/>
      <c r="F95" s="116"/>
      <c r="G95" s="116"/>
      <c r="H95" s="77"/>
      <c r="I95" s="77"/>
      <c r="J95" s="78"/>
      <c r="K95" s="96"/>
      <c r="L95" s="117"/>
      <c r="M95" s="118">
        <f t="shared" si="4"/>
        <v>999</v>
      </c>
      <c r="N95" s="117"/>
      <c r="O95" s="77"/>
      <c r="P95" s="242"/>
      <c r="Q95" s="120">
        <f t="shared" si="5"/>
        <v>999</v>
      </c>
      <c r="R95" s="78"/>
    </row>
    <row r="96" spans="1:18" s="11" customFormat="1" ht="18.75" customHeight="1">
      <c r="A96" s="95">
        <v>90</v>
      </c>
      <c r="B96" s="76"/>
      <c r="C96" s="76"/>
      <c r="D96" s="77"/>
      <c r="E96" s="241"/>
      <c r="F96" s="116"/>
      <c r="G96" s="116"/>
      <c r="H96" s="77"/>
      <c r="I96" s="77"/>
      <c r="J96" s="78"/>
      <c r="K96" s="96"/>
      <c r="L96" s="117"/>
      <c r="M96" s="118">
        <f t="shared" si="4"/>
        <v>999</v>
      </c>
      <c r="N96" s="117"/>
      <c r="O96" s="77"/>
      <c r="P96" s="242"/>
      <c r="Q96" s="120">
        <f t="shared" si="5"/>
        <v>999</v>
      </c>
      <c r="R96" s="78"/>
    </row>
    <row r="97" spans="1:18" s="11" customFormat="1" ht="18.75" customHeight="1">
      <c r="A97" s="95">
        <v>91</v>
      </c>
      <c r="B97" s="76"/>
      <c r="C97" s="76"/>
      <c r="D97" s="77"/>
      <c r="E97" s="241"/>
      <c r="F97" s="116"/>
      <c r="G97" s="116"/>
      <c r="H97" s="77"/>
      <c r="I97" s="77"/>
      <c r="J97" s="78"/>
      <c r="K97" s="96"/>
      <c r="L97" s="117"/>
      <c r="M97" s="118">
        <f t="shared" si="4"/>
        <v>999</v>
      </c>
      <c r="N97" s="117"/>
      <c r="O97" s="77"/>
      <c r="P97" s="242"/>
      <c r="Q97" s="120">
        <f t="shared" si="5"/>
        <v>999</v>
      </c>
      <c r="R97" s="78"/>
    </row>
    <row r="98" spans="1:18" s="11" customFormat="1" ht="18.75" customHeight="1">
      <c r="A98" s="95">
        <v>92</v>
      </c>
      <c r="B98" s="76"/>
      <c r="C98" s="76"/>
      <c r="D98" s="77"/>
      <c r="E98" s="241"/>
      <c r="F98" s="116"/>
      <c r="G98" s="116"/>
      <c r="H98" s="77"/>
      <c r="I98" s="77"/>
      <c r="J98" s="78"/>
      <c r="K98" s="96"/>
      <c r="L98" s="117"/>
      <c r="M98" s="118">
        <f t="shared" si="4"/>
        <v>999</v>
      </c>
      <c r="N98" s="117"/>
      <c r="O98" s="77"/>
      <c r="P98" s="242"/>
      <c r="Q98" s="120">
        <f t="shared" si="5"/>
        <v>999</v>
      </c>
      <c r="R98" s="78"/>
    </row>
    <row r="99" spans="1:18" s="11" customFormat="1" ht="18.75" customHeight="1">
      <c r="A99" s="95">
        <v>93</v>
      </c>
      <c r="B99" s="76"/>
      <c r="C99" s="76"/>
      <c r="D99" s="77"/>
      <c r="E99" s="241"/>
      <c r="F99" s="116"/>
      <c r="G99" s="116"/>
      <c r="H99" s="77"/>
      <c r="I99" s="77"/>
      <c r="J99" s="78"/>
      <c r="K99" s="96"/>
      <c r="L99" s="117"/>
      <c r="M99" s="118">
        <f t="shared" si="4"/>
        <v>999</v>
      </c>
      <c r="N99" s="117"/>
      <c r="O99" s="77"/>
      <c r="P99" s="242"/>
      <c r="Q99" s="120">
        <f t="shared" si="5"/>
        <v>999</v>
      </c>
      <c r="R99" s="78"/>
    </row>
    <row r="100" spans="1:18" s="11" customFormat="1" ht="18.75" customHeight="1">
      <c r="A100" s="95">
        <v>94</v>
      </c>
      <c r="B100" s="76"/>
      <c r="C100" s="76"/>
      <c r="D100" s="77"/>
      <c r="E100" s="241"/>
      <c r="F100" s="116"/>
      <c r="G100" s="116"/>
      <c r="H100" s="77"/>
      <c r="I100" s="77"/>
      <c r="J100" s="78"/>
      <c r="K100" s="96"/>
      <c r="L100" s="117"/>
      <c r="M100" s="118">
        <f t="shared" si="4"/>
        <v>999</v>
      </c>
      <c r="N100" s="117"/>
      <c r="O100" s="77"/>
      <c r="P100" s="242"/>
      <c r="Q100" s="120">
        <f t="shared" si="5"/>
        <v>999</v>
      </c>
      <c r="R100" s="78"/>
    </row>
    <row r="101" spans="1:18" s="11" customFormat="1" ht="18.75" customHeight="1">
      <c r="A101" s="95">
        <v>95</v>
      </c>
      <c r="B101" s="76"/>
      <c r="C101" s="76"/>
      <c r="D101" s="77"/>
      <c r="E101" s="241"/>
      <c r="F101" s="116"/>
      <c r="G101" s="116"/>
      <c r="H101" s="77"/>
      <c r="I101" s="77"/>
      <c r="J101" s="78"/>
      <c r="K101" s="96"/>
      <c r="L101" s="117"/>
      <c r="M101" s="118">
        <f t="shared" si="4"/>
        <v>999</v>
      </c>
      <c r="N101" s="117"/>
      <c r="O101" s="77"/>
      <c r="P101" s="242"/>
      <c r="Q101" s="120">
        <f t="shared" si="5"/>
        <v>999</v>
      </c>
      <c r="R101" s="78"/>
    </row>
    <row r="102" spans="1:18" s="11" customFormat="1" ht="18.75" customHeight="1">
      <c r="A102" s="95">
        <v>96</v>
      </c>
      <c r="B102" s="76"/>
      <c r="C102" s="76"/>
      <c r="D102" s="77"/>
      <c r="E102" s="241"/>
      <c r="F102" s="116"/>
      <c r="G102" s="116"/>
      <c r="H102" s="77"/>
      <c r="I102" s="77"/>
      <c r="J102" s="78"/>
      <c r="K102" s="96"/>
      <c r="L102" s="117"/>
      <c r="M102" s="118">
        <f t="shared" si="4"/>
        <v>999</v>
      </c>
      <c r="N102" s="117"/>
      <c r="O102" s="77"/>
      <c r="P102" s="242"/>
      <c r="Q102" s="120">
        <f t="shared" si="5"/>
        <v>999</v>
      </c>
      <c r="R102" s="78"/>
    </row>
    <row r="103" spans="1:18" s="11" customFormat="1" ht="18.75" customHeight="1">
      <c r="A103" s="95">
        <v>97</v>
      </c>
      <c r="B103" s="76"/>
      <c r="C103" s="76"/>
      <c r="D103" s="77"/>
      <c r="E103" s="241"/>
      <c r="F103" s="116"/>
      <c r="G103" s="116"/>
      <c r="H103" s="77"/>
      <c r="I103" s="77"/>
      <c r="J103" s="78"/>
      <c r="K103" s="96"/>
      <c r="L103" s="117"/>
      <c r="M103" s="118">
        <f aca="true" t="shared" si="6" ref="M103:M134">IF(R103="",999,R103)</f>
        <v>999</v>
      </c>
      <c r="N103" s="117"/>
      <c r="O103" s="77"/>
      <c r="P103" s="242"/>
      <c r="Q103" s="120">
        <f aca="true" t="shared" si="7" ref="Q103:Q134">IF(O103="DA",1,IF(O103="WC",2,IF(O103="SE",3,IF(O103="Q",4,IF(O103="LL",5,999)))))</f>
        <v>999</v>
      </c>
      <c r="R103" s="78"/>
    </row>
    <row r="104" spans="1:18" s="11" customFormat="1" ht="18.75" customHeight="1">
      <c r="A104" s="95">
        <v>98</v>
      </c>
      <c r="B104" s="76"/>
      <c r="C104" s="76"/>
      <c r="D104" s="77"/>
      <c r="E104" s="241"/>
      <c r="F104" s="116"/>
      <c r="G104" s="116"/>
      <c r="H104" s="77"/>
      <c r="I104" s="77"/>
      <c r="J104" s="78"/>
      <c r="K104" s="96"/>
      <c r="L104" s="117"/>
      <c r="M104" s="118">
        <f t="shared" si="6"/>
        <v>999</v>
      </c>
      <c r="N104" s="117"/>
      <c r="O104" s="77"/>
      <c r="P104" s="242"/>
      <c r="Q104" s="120">
        <f t="shared" si="7"/>
        <v>999</v>
      </c>
      <c r="R104" s="78"/>
    </row>
    <row r="105" spans="1:18" s="11" customFormat="1" ht="18.75" customHeight="1">
      <c r="A105" s="95">
        <v>99</v>
      </c>
      <c r="B105" s="76"/>
      <c r="C105" s="76"/>
      <c r="D105" s="77"/>
      <c r="E105" s="241"/>
      <c r="F105" s="116"/>
      <c r="G105" s="116"/>
      <c r="H105" s="77"/>
      <c r="I105" s="77"/>
      <c r="J105" s="78"/>
      <c r="K105" s="96"/>
      <c r="L105" s="117"/>
      <c r="M105" s="118">
        <f t="shared" si="6"/>
        <v>999</v>
      </c>
      <c r="N105" s="117"/>
      <c r="O105" s="77"/>
      <c r="P105" s="242"/>
      <c r="Q105" s="120">
        <f t="shared" si="7"/>
        <v>999</v>
      </c>
      <c r="R105" s="78"/>
    </row>
    <row r="106" spans="1:18" s="11" customFormat="1" ht="18.75" customHeight="1">
      <c r="A106" s="95">
        <v>100</v>
      </c>
      <c r="B106" s="76"/>
      <c r="C106" s="76"/>
      <c r="D106" s="77"/>
      <c r="E106" s="241"/>
      <c r="F106" s="116"/>
      <c r="G106" s="116"/>
      <c r="H106" s="77"/>
      <c r="I106" s="77"/>
      <c r="J106" s="78"/>
      <c r="K106" s="96"/>
      <c r="L106" s="117"/>
      <c r="M106" s="118">
        <f t="shared" si="6"/>
        <v>999</v>
      </c>
      <c r="N106" s="117"/>
      <c r="O106" s="77"/>
      <c r="P106" s="242"/>
      <c r="Q106" s="120">
        <f t="shared" si="7"/>
        <v>999</v>
      </c>
      <c r="R106" s="78"/>
    </row>
    <row r="107" spans="1:18" s="11" customFormat="1" ht="18.75" customHeight="1">
      <c r="A107" s="95">
        <v>101</v>
      </c>
      <c r="B107" s="76"/>
      <c r="C107" s="76"/>
      <c r="D107" s="77"/>
      <c r="E107" s="241"/>
      <c r="F107" s="116"/>
      <c r="G107" s="116"/>
      <c r="H107" s="77"/>
      <c r="I107" s="77"/>
      <c r="J107" s="78"/>
      <c r="K107" s="96"/>
      <c r="L107" s="117"/>
      <c r="M107" s="118">
        <f t="shared" si="6"/>
        <v>999</v>
      </c>
      <c r="N107" s="117"/>
      <c r="O107" s="77"/>
      <c r="P107" s="242"/>
      <c r="Q107" s="120">
        <f t="shared" si="7"/>
        <v>999</v>
      </c>
      <c r="R107" s="78"/>
    </row>
    <row r="108" spans="1:18" s="11" customFormat="1" ht="18.75" customHeight="1">
      <c r="A108" s="95">
        <v>102</v>
      </c>
      <c r="B108" s="76"/>
      <c r="C108" s="76"/>
      <c r="D108" s="77"/>
      <c r="E108" s="241"/>
      <c r="F108" s="116"/>
      <c r="G108" s="116"/>
      <c r="H108" s="77"/>
      <c r="I108" s="77"/>
      <c r="J108" s="78"/>
      <c r="K108" s="96"/>
      <c r="L108" s="117"/>
      <c r="M108" s="118">
        <f t="shared" si="6"/>
        <v>999</v>
      </c>
      <c r="N108" s="117"/>
      <c r="O108" s="77"/>
      <c r="P108" s="242"/>
      <c r="Q108" s="120">
        <f t="shared" si="7"/>
        <v>999</v>
      </c>
      <c r="R108" s="78"/>
    </row>
    <row r="109" spans="1:18" s="11" customFormat="1" ht="18.75" customHeight="1">
      <c r="A109" s="95">
        <v>103</v>
      </c>
      <c r="B109" s="76"/>
      <c r="C109" s="76"/>
      <c r="D109" s="77"/>
      <c r="E109" s="241"/>
      <c r="F109" s="116"/>
      <c r="G109" s="116"/>
      <c r="H109" s="77"/>
      <c r="I109" s="77"/>
      <c r="J109" s="78"/>
      <c r="K109" s="96"/>
      <c r="L109" s="117"/>
      <c r="M109" s="118">
        <f t="shared" si="6"/>
        <v>999</v>
      </c>
      <c r="N109" s="117"/>
      <c r="O109" s="77"/>
      <c r="P109" s="242"/>
      <c r="Q109" s="120">
        <f t="shared" si="7"/>
        <v>999</v>
      </c>
      <c r="R109" s="78"/>
    </row>
    <row r="110" spans="1:18" s="11" customFormat="1" ht="18.75" customHeight="1">
      <c r="A110" s="95">
        <v>104</v>
      </c>
      <c r="B110" s="76"/>
      <c r="C110" s="76"/>
      <c r="D110" s="77"/>
      <c r="E110" s="241"/>
      <c r="F110" s="116"/>
      <c r="G110" s="116"/>
      <c r="H110" s="77"/>
      <c r="I110" s="77"/>
      <c r="J110" s="78"/>
      <c r="K110" s="96"/>
      <c r="L110" s="117"/>
      <c r="M110" s="118">
        <f t="shared" si="6"/>
        <v>999</v>
      </c>
      <c r="N110" s="117"/>
      <c r="O110" s="77"/>
      <c r="P110" s="242"/>
      <c r="Q110" s="120">
        <f t="shared" si="7"/>
        <v>999</v>
      </c>
      <c r="R110" s="78"/>
    </row>
    <row r="111" spans="1:18" s="11" customFormat="1" ht="18.75" customHeight="1">
      <c r="A111" s="95">
        <v>105</v>
      </c>
      <c r="B111" s="76"/>
      <c r="C111" s="76"/>
      <c r="D111" s="77"/>
      <c r="E111" s="241"/>
      <c r="F111" s="116"/>
      <c r="G111" s="116"/>
      <c r="H111" s="77"/>
      <c r="I111" s="77"/>
      <c r="J111" s="78"/>
      <c r="K111" s="96"/>
      <c r="L111" s="117"/>
      <c r="M111" s="118">
        <f t="shared" si="6"/>
        <v>999</v>
      </c>
      <c r="N111" s="117"/>
      <c r="O111" s="77"/>
      <c r="P111" s="242"/>
      <c r="Q111" s="120">
        <f t="shared" si="7"/>
        <v>999</v>
      </c>
      <c r="R111" s="78"/>
    </row>
    <row r="112" spans="1:18" s="11" customFormat="1" ht="18.75" customHeight="1">
      <c r="A112" s="95">
        <v>106</v>
      </c>
      <c r="B112" s="76"/>
      <c r="C112" s="76"/>
      <c r="D112" s="77"/>
      <c r="E112" s="241"/>
      <c r="F112" s="116"/>
      <c r="G112" s="116"/>
      <c r="H112" s="77"/>
      <c r="I112" s="77"/>
      <c r="J112" s="78"/>
      <c r="K112" s="96"/>
      <c r="L112" s="117"/>
      <c r="M112" s="118">
        <f t="shared" si="6"/>
        <v>999</v>
      </c>
      <c r="N112" s="117"/>
      <c r="O112" s="77"/>
      <c r="P112" s="242"/>
      <c r="Q112" s="120">
        <f t="shared" si="7"/>
        <v>999</v>
      </c>
      <c r="R112" s="78"/>
    </row>
    <row r="113" spans="1:18" s="11" customFormat="1" ht="18.75" customHeight="1">
      <c r="A113" s="95">
        <v>107</v>
      </c>
      <c r="B113" s="76"/>
      <c r="C113" s="76"/>
      <c r="D113" s="77"/>
      <c r="E113" s="241"/>
      <c r="F113" s="116"/>
      <c r="G113" s="116"/>
      <c r="H113" s="77"/>
      <c r="I113" s="77"/>
      <c r="J113" s="78"/>
      <c r="K113" s="96"/>
      <c r="L113" s="117"/>
      <c r="M113" s="118">
        <f t="shared" si="6"/>
        <v>999</v>
      </c>
      <c r="N113" s="117"/>
      <c r="O113" s="77"/>
      <c r="P113" s="242"/>
      <c r="Q113" s="120">
        <f t="shared" si="7"/>
        <v>999</v>
      </c>
      <c r="R113" s="78"/>
    </row>
    <row r="114" spans="1:18" s="11" customFormat="1" ht="18.75" customHeight="1">
      <c r="A114" s="95">
        <v>108</v>
      </c>
      <c r="B114" s="76"/>
      <c r="C114" s="76"/>
      <c r="D114" s="77"/>
      <c r="E114" s="241"/>
      <c r="F114" s="116"/>
      <c r="G114" s="116"/>
      <c r="H114" s="77"/>
      <c r="I114" s="77"/>
      <c r="J114" s="78"/>
      <c r="K114" s="96"/>
      <c r="L114" s="117"/>
      <c r="M114" s="118">
        <f t="shared" si="6"/>
        <v>999</v>
      </c>
      <c r="N114" s="117"/>
      <c r="O114" s="77"/>
      <c r="P114" s="242"/>
      <c r="Q114" s="120">
        <f t="shared" si="7"/>
        <v>999</v>
      </c>
      <c r="R114" s="78"/>
    </row>
    <row r="115" spans="1:18" s="11" customFormat="1" ht="18.75" customHeight="1">
      <c r="A115" s="95">
        <v>109</v>
      </c>
      <c r="B115" s="76"/>
      <c r="C115" s="76"/>
      <c r="D115" s="77"/>
      <c r="E115" s="241"/>
      <c r="F115" s="116"/>
      <c r="G115" s="116"/>
      <c r="H115" s="77"/>
      <c r="I115" s="77"/>
      <c r="J115" s="78"/>
      <c r="K115" s="96"/>
      <c r="L115" s="117"/>
      <c r="M115" s="118">
        <f t="shared" si="6"/>
        <v>999</v>
      </c>
      <c r="N115" s="117"/>
      <c r="O115" s="77"/>
      <c r="P115" s="242"/>
      <c r="Q115" s="120">
        <f t="shared" si="7"/>
        <v>999</v>
      </c>
      <c r="R115" s="78"/>
    </row>
    <row r="116" spans="1:18" s="11" customFormat="1" ht="18.75" customHeight="1">
      <c r="A116" s="95">
        <v>110</v>
      </c>
      <c r="B116" s="76"/>
      <c r="C116" s="76"/>
      <c r="D116" s="77"/>
      <c r="E116" s="241"/>
      <c r="F116" s="116"/>
      <c r="G116" s="116"/>
      <c r="H116" s="77"/>
      <c r="I116" s="77"/>
      <c r="J116" s="78"/>
      <c r="K116" s="96"/>
      <c r="L116" s="117"/>
      <c r="M116" s="118">
        <f t="shared" si="6"/>
        <v>999</v>
      </c>
      <c r="N116" s="117"/>
      <c r="O116" s="77"/>
      <c r="P116" s="242"/>
      <c r="Q116" s="120">
        <f t="shared" si="7"/>
        <v>999</v>
      </c>
      <c r="R116" s="78"/>
    </row>
    <row r="117" spans="1:18" s="11" customFormat="1" ht="18.75" customHeight="1">
      <c r="A117" s="95">
        <v>111</v>
      </c>
      <c r="B117" s="76"/>
      <c r="C117" s="76"/>
      <c r="D117" s="77"/>
      <c r="E117" s="241"/>
      <c r="F117" s="116"/>
      <c r="G117" s="116"/>
      <c r="H117" s="77"/>
      <c r="I117" s="77"/>
      <c r="J117" s="78"/>
      <c r="K117" s="96"/>
      <c r="L117" s="117"/>
      <c r="M117" s="118">
        <f t="shared" si="6"/>
        <v>999</v>
      </c>
      <c r="N117" s="117"/>
      <c r="O117" s="77"/>
      <c r="P117" s="242"/>
      <c r="Q117" s="120">
        <f t="shared" si="7"/>
        <v>999</v>
      </c>
      <c r="R117" s="78"/>
    </row>
    <row r="118" spans="1:18" s="11" customFormat="1" ht="18.75" customHeight="1">
      <c r="A118" s="95">
        <v>112</v>
      </c>
      <c r="B118" s="76"/>
      <c r="C118" s="76"/>
      <c r="D118" s="77"/>
      <c r="E118" s="241"/>
      <c r="F118" s="116"/>
      <c r="G118" s="116"/>
      <c r="H118" s="77"/>
      <c r="I118" s="77"/>
      <c r="J118" s="78"/>
      <c r="K118" s="96"/>
      <c r="L118" s="117"/>
      <c r="M118" s="118">
        <f t="shared" si="6"/>
        <v>999</v>
      </c>
      <c r="N118" s="117"/>
      <c r="O118" s="77"/>
      <c r="P118" s="242"/>
      <c r="Q118" s="120">
        <f t="shared" si="7"/>
        <v>999</v>
      </c>
      <c r="R118" s="78"/>
    </row>
    <row r="119" spans="1:18" s="11" customFormat="1" ht="18.75" customHeight="1">
      <c r="A119" s="95">
        <v>113</v>
      </c>
      <c r="B119" s="76"/>
      <c r="C119" s="76"/>
      <c r="D119" s="77"/>
      <c r="E119" s="241"/>
      <c r="F119" s="116"/>
      <c r="G119" s="116"/>
      <c r="H119" s="77"/>
      <c r="I119" s="77"/>
      <c r="J119" s="78"/>
      <c r="K119" s="96"/>
      <c r="L119" s="117"/>
      <c r="M119" s="118">
        <f t="shared" si="6"/>
        <v>999</v>
      </c>
      <c r="N119" s="117"/>
      <c r="O119" s="77"/>
      <c r="P119" s="242"/>
      <c r="Q119" s="120">
        <f t="shared" si="7"/>
        <v>999</v>
      </c>
      <c r="R119" s="78"/>
    </row>
    <row r="120" spans="1:18" s="11" customFormat="1" ht="18.75" customHeight="1">
      <c r="A120" s="95">
        <v>114</v>
      </c>
      <c r="B120" s="76"/>
      <c r="C120" s="76"/>
      <c r="D120" s="77"/>
      <c r="E120" s="241"/>
      <c r="F120" s="116"/>
      <c r="G120" s="116"/>
      <c r="H120" s="77"/>
      <c r="I120" s="77"/>
      <c r="J120" s="78"/>
      <c r="K120" s="96"/>
      <c r="L120" s="117"/>
      <c r="M120" s="118">
        <f t="shared" si="6"/>
        <v>999</v>
      </c>
      <c r="N120" s="117"/>
      <c r="O120" s="77"/>
      <c r="P120" s="242"/>
      <c r="Q120" s="120">
        <f t="shared" si="7"/>
        <v>999</v>
      </c>
      <c r="R120" s="78"/>
    </row>
    <row r="121" spans="1:18" s="11" customFormat="1" ht="18.75" customHeight="1">
      <c r="A121" s="95">
        <v>115</v>
      </c>
      <c r="B121" s="76"/>
      <c r="C121" s="76"/>
      <c r="D121" s="77"/>
      <c r="E121" s="241"/>
      <c r="F121" s="116"/>
      <c r="G121" s="116"/>
      <c r="H121" s="77"/>
      <c r="I121" s="77"/>
      <c r="J121" s="78"/>
      <c r="K121" s="96"/>
      <c r="L121" s="117"/>
      <c r="M121" s="118">
        <f t="shared" si="6"/>
        <v>999</v>
      </c>
      <c r="N121" s="117"/>
      <c r="O121" s="77"/>
      <c r="P121" s="242"/>
      <c r="Q121" s="120">
        <f t="shared" si="7"/>
        <v>999</v>
      </c>
      <c r="R121" s="78"/>
    </row>
    <row r="122" spans="1:18" s="11" customFormat="1" ht="18.75" customHeight="1">
      <c r="A122" s="95">
        <v>116</v>
      </c>
      <c r="B122" s="76"/>
      <c r="C122" s="76"/>
      <c r="D122" s="77"/>
      <c r="E122" s="241"/>
      <c r="F122" s="116"/>
      <c r="G122" s="116"/>
      <c r="H122" s="77"/>
      <c r="I122" s="77"/>
      <c r="J122" s="78"/>
      <c r="K122" s="96"/>
      <c r="L122" s="117"/>
      <c r="M122" s="118">
        <f t="shared" si="6"/>
        <v>999</v>
      </c>
      <c r="N122" s="117"/>
      <c r="O122" s="77"/>
      <c r="P122" s="242"/>
      <c r="Q122" s="120">
        <f t="shared" si="7"/>
        <v>999</v>
      </c>
      <c r="R122" s="78"/>
    </row>
    <row r="123" spans="1:18" s="11" customFormat="1" ht="18.75" customHeight="1">
      <c r="A123" s="95">
        <v>117</v>
      </c>
      <c r="B123" s="76"/>
      <c r="C123" s="76"/>
      <c r="D123" s="77"/>
      <c r="E123" s="241"/>
      <c r="F123" s="116"/>
      <c r="G123" s="116"/>
      <c r="H123" s="77"/>
      <c r="I123" s="77"/>
      <c r="J123" s="78"/>
      <c r="K123" s="96"/>
      <c r="L123" s="117"/>
      <c r="M123" s="118">
        <f t="shared" si="6"/>
        <v>999</v>
      </c>
      <c r="N123" s="117"/>
      <c r="O123" s="77"/>
      <c r="P123" s="242"/>
      <c r="Q123" s="120">
        <f t="shared" si="7"/>
        <v>999</v>
      </c>
      <c r="R123" s="78"/>
    </row>
    <row r="124" spans="1:18" s="11" customFormat="1" ht="18.75" customHeight="1">
      <c r="A124" s="95">
        <v>118</v>
      </c>
      <c r="B124" s="76"/>
      <c r="C124" s="76"/>
      <c r="D124" s="77"/>
      <c r="E124" s="241"/>
      <c r="F124" s="116"/>
      <c r="G124" s="116"/>
      <c r="H124" s="77"/>
      <c r="I124" s="77"/>
      <c r="J124" s="78"/>
      <c r="K124" s="96"/>
      <c r="L124" s="117"/>
      <c r="M124" s="118">
        <f t="shared" si="6"/>
        <v>999</v>
      </c>
      <c r="N124" s="117"/>
      <c r="O124" s="77"/>
      <c r="P124" s="242"/>
      <c r="Q124" s="120">
        <f t="shared" si="7"/>
        <v>999</v>
      </c>
      <c r="R124" s="78"/>
    </row>
    <row r="125" spans="1:18" s="11" customFormat="1" ht="18.75" customHeight="1">
      <c r="A125" s="95">
        <v>119</v>
      </c>
      <c r="B125" s="76"/>
      <c r="C125" s="76"/>
      <c r="D125" s="77"/>
      <c r="E125" s="241"/>
      <c r="F125" s="116"/>
      <c r="G125" s="116"/>
      <c r="H125" s="77"/>
      <c r="I125" s="77"/>
      <c r="J125" s="78"/>
      <c r="K125" s="96"/>
      <c r="L125" s="117"/>
      <c r="M125" s="118">
        <f t="shared" si="6"/>
        <v>999</v>
      </c>
      <c r="N125" s="117"/>
      <c r="O125" s="77"/>
      <c r="P125" s="242"/>
      <c r="Q125" s="120">
        <f t="shared" si="7"/>
        <v>999</v>
      </c>
      <c r="R125" s="78"/>
    </row>
    <row r="126" spans="1:18" s="11" customFormat="1" ht="18.75" customHeight="1">
      <c r="A126" s="95">
        <v>120</v>
      </c>
      <c r="B126" s="76"/>
      <c r="C126" s="76"/>
      <c r="D126" s="77"/>
      <c r="E126" s="241"/>
      <c r="F126" s="116"/>
      <c r="G126" s="116"/>
      <c r="H126" s="77"/>
      <c r="I126" s="77"/>
      <c r="J126" s="78"/>
      <c r="K126" s="96"/>
      <c r="L126" s="117"/>
      <c r="M126" s="118">
        <f t="shared" si="6"/>
        <v>999</v>
      </c>
      <c r="N126" s="117"/>
      <c r="O126" s="77"/>
      <c r="P126" s="242"/>
      <c r="Q126" s="120">
        <f t="shared" si="7"/>
        <v>999</v>
      </c>
      <c r="R126" s="78"/>
    </row>
    <row r="127" spans="1:18" s="11" customFormat="1" ht="18.75" customHeight="1">
      <c r="A127" s="95">
        <v>121</v>
      </c>
      <c r="B127" s="76"/>
      <c r="C127" s="76"/>
      <c r="D127" s="77"/>
      <c r="E127" s="241"/>
      <c r="F127" s="116"/>
      <c r="G127" s="116"/>
      <c r="H127" s="77"/>
      <c r="I127" s="77"/>
      <c r="J127" s="78"/>
      <c r="K127" s="96"/>
      <c r="L127" s="117"/>
      <c r="M127" s="118">
        <f t="shared" si="6"/>
        <v>999</v>
      </c>
      <c r="N127" s="117"/>
      <c r="O127" s="77"/>
      <c r="P127" s="242"/>
      <c r="Q127" s="120">
        <f t="shared" si="7"/>
        <v>999</v>
      </c>
      <c r="R127" s="78"/>
    </row>
    <row r="128" spans="1:18" s="11" customFormat="1" ht="18.75" customHeight="1">
      <c r="A128" s="95">
        <v>122</v>
      </c>
      <c r="B128" s="76"/>
      <c r="C128" s="76"/>
      <c r="D128" s="77"/>
      <c r="E128" s="241"/>
      <c r="F128" s="116"/>
      <c r="G128" s="116"/>
      <c r="H128" s="77"/>
      <c r="I128" s="77"/>
      <c r="J128" s="78"/>
      <c r="K128" s="96"/>
      <c r="L128" s="117"/>
      <c r="M128" s="118">
        <f t="shared" si="6"/>
        <v>999</v>
      </c>
      <c r="N128" s="117"/>
      <c r="O128" s="77"/>
      <c r="P128" s="242"/>
      <c r="Q128" s="120">
        <f t="shared" si="7"/>
        <v>999</v>
      </c>
      <c r="R128" s="78"/>
    </row>
    <row r="129" spans="1:18" s="11" customFormat="1" ht="18.75" customHeight="1">
      <c r="A129" s="95">
        <v>123</v>
      </c>
      <c r="B129" s="76"/>
      <c r="C129" s="76"/>
      <c r="D129" s="77"/>
      <c r="E129" s="241"/>
      <c r="F129" s="116"/>
      <c r="G129" s="116"/>
      <c r="H129" s="77"/>
      <c r="I129" s="77"/>
      <c r="J129" s="78"/>
      <c r="K129" s="96"/>
      <c r="L129" s="117"/>
      <c r="M129" s="118">
        <f t="shared" si="6"/>
        <v>999</v>
      </c>
      <c r="N129" s="117"/>
      <c r="O129" s="77"/>
      <c r="P129" s="242"/>
      <c r="Q129" s="120">
        <f t="shared" si="7"/>
        <v>999</v>
      </c>
      <c r="R129" s="78"/>
    </row>
    <row r="130" spans="1:18" s="11" customFormat="1" ht="18.75" customHeight="1">
      <c r="A130" s="95">
        <v>124</v>
      </c>
      <c r="B130" s="76"/>
      <c r="C130" s="76"/>
      <c r="D130" s="77"/>
      <c r="E130" s="241"/>
      <c r="F130" s="116"/>
      <c r="G130" s="116"/>
      <c r="H130" s="77"/>
      <c r="I130" s="77"/>
      <c r="J130" s="78"/>
      <c r="K130" s="96"/>
      <c r="L130" s="117"/>
      <c r="M130" s="118">
        <f t="shared" si="6"/>
        <v>999</v>
      </c>
      <c r="N130" s="117"/>
      <c r="O130" s="77"/>
      <c r="P130" s="242"/>
      <c r="Q130" s="120">
        <f t="shared" si="7"/>
        <v>999</v>
      </c>
      <c r="R130" s="78"/>
    </row>
    <row r="131" spans="1:18" s="11" customFormat="1" ht="18.75" customHeight="1">
      <c r="A131" s="95">
        <v>125</v>
      </c>
      <c r="B131" s="76"/>
      <c r="C131" s="76"/>
      <c r="D131" s="77"/>
      <c r="E131" s="241"/>
      <c r="F131" s="116"/>
      <c r="G131" s="116"/>
      <c r="H131" s="77"/>
      <c r="I131" s="77"/>
      <c r="J131" s="78"/>
      <c r="K131" s="96"/>
      <c r="L131" s="117"/>
      <c r="M131" s="118">
        <f t="shared" si="6"/>
        <v>999</v>
      </c>
      <c r="N131" s="117"/>
      <c r="O131" s="77"/>
      <c r="P131" s="242"/>
      <c r="Q131" s="120">
        <f t="shared" si="7"/>
        <v>999</v>
      </c>
      <c r="R131" s="78"/>
    </row>
    <row r="132" spans="1:18" s="11" customFormat="1" ht="18.75" customHeight="1">
      <c r="A132" s="95">
        <v>126</v>
      </c>
      <c r="B132" s="76"/>
      <c r="C132" s="76"/>
      <c r="D132" s="77"/>
      <c r="E132" s="241"/>
      <c r="F132" s="116"/>
      <c r="G132" s="116"/>
      <c r="H132" s="77"/>
      <c r="I132" s="77"/>
      <c r="J132" s="78"/>
      <c r="K132" s="96"/>
      <c r="L132" s="117"/>
      <c r="M132" s="118">
        <f t="shared" si="6"/>
        <v>999</v>
      </c>
      <c r="N132" s="117"/>
      <c r="O132" s="77"/>
      <c r="P132" s="242"/>
      <c r="Q132" s="120">
        <f t="shared" si="7"/>
        <v>999</v>
      </c>
      <c r="R132" s="78"/>
    </row>
    <row r="133" spans="1:18" s="11" customFormat="1" ht="18.75" customHeight="1">
      <c r="A133" s="95">
        <v>127</v>
      </c>
      <c r="B133" s="76"/>
      <c r="C133" s="76"/>
      <c r="D133" s="77"/>
      <c r="E133" s="241"/>
      <c r="F133" s="116"/>
      <c r="G133" s="116"/>
      <c r="H133" s="77"/>
      <c r="I133" s="77"/>
      <c r="J133" s="78"/>
      <c r="K133" s="96"/>
      <c r="L133" s="117"/>
      <c r="M133" s="118">
        <f t="shared" si="6"/>
        <v>999</v>
      </c>
      <c r="N133" s="117"/>
      <c r="O133" s="77"/>
      <c r="P133" s="242"/>
      <c r="Q133" s="120">
        <f t="shared" si="7"/>
        <v>999</v>
      </c>
      <c r="R133" s="78"/>
    </row>
    <row r="134" spans="1:18" s="11" customFormat="1" ht="18.75" customHeight="1">
      <c r="A134" s="95">
        <v>128</v>
      </c>
      <c r="B134" s="76"/>
      <c r="C134" s="76"/>
      <c r="D134" s="77"/>
      <c r="E134" s="241"/>
      <c r="F134" s="116"/>
      <c r="G134" s="116"/>
      <c r="H134" s="77"/>
      <c r="I134" s="77"/>
      <c r="J134" s="78"/>
      <c r="K134" s="96"/>
      <c r="L134" s="117"/>
      <c r="M134" s="118">
        <f t="shared" si="6"/>
        <v>999</v>
      </c>
      <c r="N134" s="117"/>
      <c r="O134" s="77"/>
      <c r="P134" s="242"/>
      <c r="Q134" s="120">
        <f t="shared" si="7"/>
        <v>999</v>
      </c>
      <c r="R134" s="78"/>
    </row>
  </sheetData>
  <sheetProtection/>
  <mergeCells count="1">
    <mergeCell ref="A5:B5"/>
  </mergeCells>
  <conditionalFormatting sqref="K7:K134">
    <cfRule type="cellIs" priority="4" dxfId="20" operator="equal" stopIfTrue="1">
      <formula>"Z"</formula>
    </cfRule>
  </conditionalFormatting>
  <conditionalFormatting sqref="E7:E134">
    <cfRule type="expression" priority="5" dxfId="16" stopIfTrue="1">
      <formula>OR(B7="",E7="")</formula>
    </cfRule>
    <cfRule type="expression" priority="6" dxfId="14" stopIfTrue="1">
      <formula>YEAR($E7)&gt;$U$4</formula>
    </cfRule>
    <cfRule type="expression" priority="7" dxfId="14" stopIfTrue="1">
      <formula>YEAR($E7)&lt;$U$3</formula>
    </cfRule>
  </conditionalFormatting>
  <conditionalFormatting sqref="E7:E16">
    <cfRule type="expression" priority="1" dxfId="16" stopIfTrue="1">
      <formula>OR(B7="",E7="")</formula>
    </cfRule>
    <cfRule type="expression" priority="2" dxfId="14" stopIfTrue="1">
      <formula>YEAR($E7)&gt;$U$4</formula>
    </cfRule>
    <cfRule type="expression" priority="3" dxfId="14" stopIfTrue="1">
      <formula>YEAR($E7)&lt;$U$3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7">
    <pageSetUpPr fitToPage="1"/>
  </sheetPr>
  <dimension ref="A1:T79"/>
  <sheetViews>
    <sheetView showGridLines="0" showZeros="0" tabSelected="1" zoomScalePageLayoutView="0" workbookViewId="0" topLeftCell="A4">
      <selection activeCell="S28" sqref="S2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6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21" customWidth="1"/>
    <col min="10" max="10" width="12.8515625" style="0" customWidth="1"/>
    <col min="11" max="11" width="1.7109375" style="121" customWidth="1"/>
    <col min="12" max="12" width="10.7109375" style="0" customWidth="1"/>
    <col min="13" max="13" width="1.7109375" style="122" customWidth="1"/>
    <col min="14" max="14" width="10.7109375" style="0" customWidth="1"/>
    <col min="15" max="15" width="1.7109375" style="121" customWidth="1"/>
    <col min="16" max="16" width="10.7109375" style="0" customWidth="1"/>
    <col min="17" max="17" width="1.7109375" style="122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123" customFormat="1" ht="21.75" customHeight="1">
      <c r="A1" s="66" t="str">
        <f>'Week SetUp'!$A$6</f>
        <v>ΚΟΛΟΚΟΤΡΩΝΕΙΑ 2015</v>
      </c>
      <c r="B1" s="66"/>
      <c r="C1" s="124"/>
      <c r="D1" s="124"/>
      <c r="E1" s="124"/>
      <c r="F1" s="124"/>
      <c r="G1" s="124"/>
      <c r="H1" s="124"/>
      <c r="I1" s="125"/>
      <c r="J1" s="97" t="s">
        <v>103</v>
      </c>
      <c r="K1" s="97"/>
      <c r="L1" s="67"/>
      <c r="M1" s="125"/>
      <c r="N1" s="125" t="s">
        <v>82</v>
      </c>
      <c r="O1" s="125"/>
      <c r="P1" s="124"/>
      <c r="Q1" s="125"/>
    </row>
    <row r="2" spans="1:17" s="79" customFormat="1" ht="12.75">
      <c r="A2" s="69" t="str">
        <f>'Week SetUp'!$A$8</f>
        <v>ITF Junior Circuit</v>
      </c>
      <c r="B2" s="69"/>
      <c r="C2" s="69"/>
      <c r="D2" s="69"/>
      <c r="E2" s="69"/>
      <c r="F2" s="126"/>
      <c r="G2" s="82"/>
      <c r="H2" s="82"/>
      <c r="I2" s="127"/>
      <c r="J2" s="97" t="s">
        <v>104</v>
      </c>
      <c r="K2" s="97"/>
      <c r="L2" s="97"/>
      <c r="M2" s="127"/>
      <c r="N2" s="82"/>
      <c r="O2" s="127"/>
      <c r="P2" s="82"/>
      <c r="Q2" s="127"/>
    </row>
    <row r="3" spans="1:17" s="19" customFormat="1" ht="11.25" customHeight="1">
      <c r="A3" s="57" t="s">
        <v>12</v>
      </c>
      <c r="B3" s="57"/>
      <c r="C3" s="57"/>
      <c r="D3" s="57"/>
      <c r="E3" s="57"/>
      <c r="F3" s="57" t="s">
        <v>6</v>
      </c>
      <c r="G3" s="57"/>
      <c r="H3" s="57"/>
      <c r="I3" s="128"/>
      <c r="J3" s="57" t="s">
        <v>7</v>
      </c>
      <c r="K3" s="128"/>
      <c r="L3" s="57" t="s">
        <v>16</v>
      </c>
      <c r="M3" s="128"/>
      <c r="N3" s="57"/>
      <c r="O3" s="128"/>
      <c r="P3" s="57"/>
      <c r="Q3" s="58" t="s">
        <v>8</v>
      </c>
    </row>
    <row r="4" spans="1:17" s="36" customFormat="1" ht="11.25" customHeight="1" thickBot="1">
      <c r="A4" s="245" t="str">
        <f>'Week SetUp'!$A$10</f>
        <v>9-25/10/2015</v>
      </c>
      <c r="B4" s="245"/>
      <c r="C4" s="245"/>
      <c r="D4" s="129"/>
      <c r="E4" s="129"/>
      <c r="F4" s="129" t="str">
        <f>'Week SetUp'!$C$10</f>
        <v>Α.Ε.Κ ΤΡΙΠΟΛΗΣ</v>
      </c>
      <c r="G4" s="73"/>
      <c r="H4" s="129"/>
      <c r="I4" s="130"/>
      <c r="J4" s="131">
        <f>'Week SetUp'!$D$10</f>
        <v>0</v>
      </c>
      <c r="K4" s="130"/>
      <c r="L4" s="132">
        <f>'Week SetUp'!$A$12</f>
        <v>0</v>
      </c>
      <c r="M4" s="130"/>
      <c r="N4" s="129"/>
      <c r="O4" s="130"/>
      <c r="P4" s="129"/>
      <c r="Q4" s="62" t="str">
        <f>'Week SetUp'!$E$10</f>
        <v>ΒΑΒΙΤΣΑ/ΠΑΠΑΔΟΠΟΥΛΟΣ</v>
      </c>
    </row>
    <row r="5" spans="1:17" s="19" customFormat="1" ht="9.75">
      <c r="A5" s="133"/>
      <c r="B5" s="134" t="s">
        <v>32</v>
      </c>
      <c r="C5" s="134" t="s">
        <v>33</v>
      </c>
      <c r="D5" s="134" t="s">
        <v>34</v>
      </c>
      <c r="E5" s="135" t="s">
        <v>35</v>
      </c>
      <c r="F5" s="135" t="s">
        <v>14</v>
      </c>
      <c r="G5" s="135"/>
      <c r="H5" s="135" t="s">
        <v>36</v>
      </c>
      <c r="I5" s="135"/>
      <c r="J5" s="134" t="s">
        <v>37</v>
      </c>
      <c r="K5" s="136"/>
      <c r="L5" s="134" t="s">
        <v>38</v>
      </c>
      <c r="M5" s="136"/>
      <c r="N5" s="134" t="s">
        <v>39</v>
      </c>
      <c r="O5" s="136"/>
      <c r="P5" s="134" t="s">
        <v>40</v>
      </c>
      <c r="Q5" s="137"/>
    </row>
    <row r="6" spans="1:17" s="19" customFormat="1" ht="3.75" customHeight="1" thickBot="1">
      <c r="A6" s="138"/>
      <c r="B6" s="139"/>
      <c r="C6" s="72"/>
      <c r="D6" s="139"/>
      <c r="E6" s="140"/>
      <c r="F6" s="140"/>
      <c r="G6" s="141"/>
      <c r="H6" s="140"/>
      <c r="I6" s="142"/>
      <c r="J6" s="139"/>
      <c r="K6" s="142"/>
      <c r="L6" s="139"/>
      <c r="M6" s="142"/>
      <c r="N6" s="139"/>
      <c r="O6" s="142"/>
      <c r="P6" s="139"/>
      <c r="Q6" s="143"/>
    </row>
    <row r="7" spans="1:20" s="46" customFormat="1" ht="10.5" customHeight="1">
      <c r="A7" s="144">
        <v>1</v>
      </c>
      <c r="B7" s="145">
        <f>IF($D7="","",VLOOKUP($D7,'Women 35+ Draw Prep'!$A$7:$P$22,15))</f>
        <v>0</v>
      </c>
      <c r="C7" s="145">
        <f>IF($D7="","",VLOOKUP($D7,'Women 35+ Draw Prep'!$A$7:$P$22,16))</f>
        <v>0</v>
      </c>
      <c r="D7" s="146">
        <v>9</v>
      </c>
      <c r="E7" s="147" t="str">
        <f>UPPER(IF($D7="","",VLOOKUP($D7,'Women 35+ Draw Prep'!$A$7:$P$22,2)))</f>
        <v>ΣΤΑΘΟΥΛΙΑ</v>
      </c>
      <c r="F7" s="147" t="str">
        <f>IF($D7="","",VLOOKUP($D7,'Women 35+ Draw Prep'!$A$7:$P$22,3))</f>
        <v>ΒΟΥΛΑ</v>
      </c>
      <c r="G7" s="147"/>
      <c r="H7" s="147">
        <f>IF($D7="","",VLOOKUP($D7,'Women 35+ Draw Prep'!$A$7:$P$22,4))</f>
        <v>0</v>
      </c>
      <c r="I7" s="149"/>
      <c r="J7" s="148"/>
      <c r="K7" s="148"/>
      <c r="L7" s="148"/>
      <c r="M7" s="148"/>
      <c r="N7" s="151"/>
      <c r="O7" s="152"/>
      <c r="P7" s="153"/>
      <c r="Q7" s="154"/>
      <c r="R7" s="155"/>
      <c r="T7" s="156" t="e">
        <f>#REF!</f>
        <v>#REF!</v>
      </c>
    </row>
    <row r="8" spans="1:20" s="46" customFormat="1" ht="9" customHeight="1">
      <c r="A8" s="157"/>
      <c r="B8" s="158"/>
      <c r="C8" s="158"/>
      <c r="D8" s="158"/>
      <c r="E8" s="159"/>
      <c r="F8" s="159"/>
      <c r="G8" s="160"/>
      <c r="H8" s="161" t="s">
        <v>15</v>
      </c>
      <c r="I8" s="162" t="s">
        <v>83</v>
      </c>
      <c r="J8" s="163" t="str">
        <f>UPPER(IF(OR(I8="a",I8="as"),E7,IF(OR(I8="b",I8="bs"),E9,)))</f>
        <v>ΣΤΑΘΟΥΛΙΑ</v>
      </c>
      <c r="K8" s="163"/>
      <c r="L8" s="148"/>
      <c r="M8" s="148"/>
      <c r="N8" s="151"/>
      <c r="O8" s="152"/>
      <c r="P8" s="153"/>
      <c r="Q8" s="154"/>
      <c r="R8" s="155"/>
      <c r="T8" s="164" t="e">
        <f>#REF!</f>
        <v>#REF!</v>
      </c>
    </row>
    <row r="9" spans="1:20" s="46" customFormat="1" ht="9" customHeight="1">
      <c r="A9" s="157">
        <v>2</v>
      </c>
      <c r="B9" s="145">
        <f>IF($D9="","",VLOOKUP($D9,'Women 35+ Draw Prep'!$A$7:$P$22,15))</f>
      </c>
      <c r="C9" s="145">
        <f>IF($D9="","",VLOOKUP($D9,'Women 35+ Draw Prep'!$A$7:$P$22,16))</f>
      </c>
      <c r="D9" s="146"/>
      <c r="E9" s="165" t="s">
        <v>81</v>
      </c>
      <c r="F9" s="165">
        <f>IF($D9="","",VLOOKUP($D9,'Women 35+ Draw Prep'!$A$7:$P$22,3))</f>
      </c>
      <c r="G9" s="165"/>
      <c r="H9" s="165">
        <f>IF($D9="","",VLOOKUP($D9,'Women 35+ Draw Prep'!$A$7:$P$22,4))</f>
      </c>
      <c r="I9" s="166"/>
      <c r="J9" s="148"/>
      <c r="K9" s="167"/>
      <c r="L9" s="148"/>
      <c r="M9" s="148"/>
      <c r="N9" s="151"/>
      <c r="O9" s="152"/>
      <c r="P9" s="153"/>
      <c r="Q9" s="154"/>
      <c r="R9" s="155"/>
      <c r="T9" s="164" t="e">
        <f>#REF!</f>
        <v>#REF!</v>
      </c>
    </row>
    <row r="10" spans="1:20" s="46" customFormat="1" ht="9" customHeight="1">
      <c r="A10" s="157"/>
      <c r="B10" s="158"/>
      <c r="C10" s="158"/>
      <c r="D10" s="168"/>
      <c r="E10" s="159"/>
      <c r="F10" s="159"/>
      <c r="G10" s="160"/>
      <c r="H10" s="148"/>
      <c r="I10" s="169"/>
      <c r="J10" s="161" t="s">
        <v>15</v>
      </c>
      <c r="K10" s="170" t="s">
        <v>106</v>
      </c>
      <c r="L10" s="163" t="str">
        <f>UPPER(IF(OR(K10="a",K10="as"),J8,IF(OR(K10="b",K10="bs"),J12,)))</f>
        <v>ΣΤΑΘΟΥΛΙΑ</v>
      </c>
      <c r="M10" s="171"/>
      <c r="N10" s="172"/>
      <c r="O10" s="172"/>
      <c r="P10" s="153"/>
      <c r="Q10" s="154"/>
      <c r="R10" s="155"/>
      <c r="T10" s="164" t="e">
        <f>#REF!</f>
        <v>#REF!</v>
      </c>
    </row>
    <row r="11" spans="1:20" s="46" customFormat="1" ht="9" customHeight="1">
      <c r="A11" s="157">
        <v>3</v>
      </c>
      <c r="B11" s="145">
        <f>IF($D11="","",VLOOKUP($D11,'Women 35+ Draw Prep'!$A$7:$P$22,15))</f>
        <v>0</v>
      </c>
      <c r="C11" s="145">
        <f>IF($D11="","",VLOOKUP($D11,'Women 35+ Draw Prep'!$A$7:$P$22,16))</f>
        <v>0</v>
      </c>
      <c r="D11" s="146">
        <v>4</v>
      </c>
      <c r="E11" s="165" t="str">
        <f>UPPER(IF($D11="","",VLOOKUP($D11,'Women 35+ Draw Prep'!$A$7:$P$22,2)))</f>
        <v>ΜΗΤΡΟΥ</v>
      </c>
      <c r="F11" s="165" t="str">
        <f>IF($D11="","",VLOOKUP($D11,'Women 35+ Draw Prep'!$A$7:$P$22,3))</f>
        <v>ΚΩΝΣΤΑΝΤΙΝΑ</v>
      </c>
      <c r="G11" s="165"/>
      <c r="H11" s="165">
        <f>IF($D11="","",VLOOKUP($D11,'Women 35+ Draw Prep'!$A$7:$P$22,4))</f>
        <v>0</v>
      </c>
      <c r="I11" s="149"/>
      <c r="J11" s="148"/>
      <c r="K11" s="173"/>
      <c r="L11" s="148" t="s">
        <v>107</v>
      </c>
      <c r="M11" s="174"/>
      <c r="N11" s="172"/>
      <c r="O11" s="172"/>
      <c r="P11" s="153"/>
      <c r="Q11" s="154"/>
      <c r="R11" s="155"/>
      <c r="T11" s="164" t="e">
        <f>#REF!</f>
        <v>#REF!</v>
      </c>
    </row>
    <row r="12" spans="1:20" s="46" customFormat="1" ht="9" customHeight="1">
      <c r="A12" s="157"/>
      <c r="B12" s="158"/>
      <c r="C12" s="158"/>
      <c r="D12" s="168"/>
      <c r="E12" s="159"/>
      <c r="F12" s="159"/>
      <c r="G12" s="160"/>
      <c r="H12" s="161" t="s">
        <v>15</v>
      </c>
      <c r="I12" s="162" t="s">
        <v>83</v>
      </c>
      <c r="J12" s="163" t="str">
        <f>UPPER(IF(OR(I12="a",I12="as"),E11,IF(OR(I12="b",I12="bs"),E13,)))</f>
        <v>ΜΗΤΡΟΥ</v>
      </c>
      <c r="K12" s="175"/>
      <c r="L12" s="148"/>
      <c r="M12" s="174"/>
      <c r="N12" s="172"/>
      <c r="O12" s="172"/>
      <c r="P12" s="153"/>
      <c r="Q12" s="154"/>
      <c r="R12" s="155"/>
      <c r="T12" s="164" t="e">
        <f>#REF!</f>
        <v>#REF!</v>
      </c>
    </row>
    <row r="13" spans="1:20" s="46" customFormat="1" ht="9" customHeight="1">
      <c r="A13" s="157">
        <v>4</v>
      </c>
      <c r="B13" s="145">
        <f>IF($D13="","",VLOOKUP($D13,'Women 35+ Draw Prep'!$A$7:$P$22,15))</f>
      </c>
      <c r="C13" s="145">
        <f>IF($D13="","",VLOOKUP($D13,'Women 35+ Draw Prep'!$A$7:$P$22,16))</f>
      </c>
      <c r="D13" s="146"/>
      <c r="E13" s="165" t="s">
        <v>81</v>
      </c>
      <c r="F13" s="165">
        <f>IF($D13="","",VLOOKUP($D13,'Women 35+ Draw Prep'!$A$7:$P$22,3))</f>
      </c>
      <c r="G13" s="165"/>
      <c r="H13" s="165">
        <f>IF($D13="","",VLOOKUP($D13,'Women 35+ Draw Prep'!$A$7:$P$22,4))</f>
      </c>
      <c r="I13" s="176"/>
      <c r="J13" s="148"/>
      <c r="K13" s="148"/>
      <c r="L13" s="148"/>
      <c r="M13" s="174"/>
      <c r="N13" s="172"/>
      <c r="O13" s="172"/>
      <c r="P13" s="153"/>
      <c r="Q13" s="154"/>
      <c r="R13" s="155"/>
      <c r="T13" s="164" t="e">
        <f>#REF!</f>
        <v>#REF!</v>
      </c>
    </row>
    <row r="14" spans="1:20" s="46" customFormat="1" ht="9" customHeight="1">
      <c r="A14" s="157"/>
      <c r="B14" s="158"/>
      <c r="C14" s="158"/>
      <c r="D14" s="168"/>
      <c r="E14" s="148"/>
      <c r="F14" s="148"/>
      <c r="G14" s="59"/>
      <c r="H14" s="177"/>
      <c r="I14" s="169"/>
      <c r="J14" s="148"/>
      <c r="K14" s="148"/>
      <c r="L14" s="161" t="s">
        <v>15</v>
      </c>
      <c r="M14" s="170" t="s">
        <v>83</v>
      </c>
      <c r="N14" s="163" t="str">
        <f>UPPER(IF(OR(M14="a",M14="as"),L10,IF(OR(M14="b",M14="bs"),L18,)))</f>
        <v>ΣΤΑΘΟΥΛΙΑ</v>
      </c>
      <c r="O14" s="171"/>
      <c r="P14" s="153"/>
      <c r="Q14" s="154"/>
      <c r="R14" s="155"/>
      <c r="T14" s="164" t="e">
        <f>#REF!</f>
        <v>#REF!</v>
      </c>
    </row>
    <row r="15" spans="1:20" s="46" customFormat="1" ht="9" customHeight="1">
      <c r="A15" s="144">
        <v>5</v>
      </c>
      <c r="B15" s="145">
        <f>IF($D15="","",VLOOKUP($D15,'Women 35+ Draw Prep'!$A$7:$P$22,15))</f>
        <v>0</v>
      </c>
      <c r="C15" s="145">
        <f>IF($D15="","",VLOOKUP($D15,'Women 35+ Draw Prep'!$A$7:$P$22,16))</f>
        <v>3</v>
      </c>
      <c r="D15" s="146">
        <v>7</v>
      </c>
      <c r="E15" s="147" t="str">
        <f>UPPER(IF($D15="","",VLOOKUP($D15,'Women 35+ Draw Prep'!$A$7:$P$22,2)))</f>
        <v>ΡΟΥΚΗ</v>
      </c>
      <c r="F15" s="147" t="str">
        <f>IF($D15="","",VLOOKUP($D15,'Women 35+ Draw Prep'!$A$7:$P$22,3))</f>
        <v>ΜΑΡΙΝΑ</v>
      </c>
      <c r="G15" s="147"/>
      <c r="H15" s="147">
        <f>IF($D15="","",VLOOKUP($D15,'Women 35+ Draw Prep'!$A$7:$P$22,4))</f>
        <v>0</v>
      </c>
      <c r="I15" s="178"/>
      <c r="J15" s="148"/>
      <c r="K15" s="148"/>
      <c r="L15" s="148"/>
      <c r="M15" s="174"/>
      <c r="N15" s="148" t="s">
        <v>112</v>
      </c>
      <c r="O15" s="174"/>
      <c r="P15" s="153"/>
      <c r="Q15" s="154"/>
      <c r="R15" s="155"/>
      <c r="T15" s="164" t="e">
        <f>#REF!</f>
        <v>#REF!</v>
      </c>
    </row>
    <row r="16" spans="1:20" s="46" customFormat="1" ht="9" customHeight="1" thickBot="1">
      <c r="A16" s="157"/>
      <c r="B16" s="158"/>
      <c r="C16" s="158"/>
      <c r="D16" s="168"/>
      <c r="E16" s="159"/>
      <c r="F16" s="159"/>
      <c r="G16" s="160"/>
      <c r="H16" s="161" t="s">
        <v>15</v>
      </c>
      <c r="I16" s="162" t="s">
        <v>100</v>
      </c>
      <c r="J16" s="163" t="str">
        <f>UPPER(IF(OR(I16="a",I16="as"),E15,IF(OR(I16="b",I16="bs"),E17,)))</f>
        <v>ΚΑΡΤΣΑΚΗ</v>
      </c>
      <c r="K16" s="163"/>
      <c r="L16" s="148"/>
      <c r="M16" s="174"/>
      <c r="N16" s="172"/>
      <c r="O16" s="174"/>
      <c r="P16" s="153"/>
      <c r="Q16" s="154"/>
      <c r="R16" s="155"/>
      <c r="T16" s="179" t="e">
        <f>#REF!</f>
        <v>#REF!</v>
      </c>
    </row>
    <row r="17" spans="1:18" s="46" customFormat="1" ht="9" customHeight="1">
      <c r="A17" s="157">
        <v>6</v>
      </c>
      <c r="B17" s="145">
        <f>IF($D17="","",VLOOKUP($D17,'Women 35+ Draw Prep'!$A$7:$P$22,15))</f>
        <v>0</v>
      </c>
      <c r="C17" s="145">
        <f>IF($D17="","",VLOOKUP($D17,'Women 35+ Draw Prep'!$A$7:$P$22,16))</f>
        <v>0</v>
      </c>
      <c r="D17" s="146">
        <v>3</v>
      </c>
      <c r="E17" s="165" t="s">
        <v>75</v>
      </c>
      <c r="F17" s="165" t="str">
        <f>IF($D17="","",VLOOKUP($D17,'Women 35+ Draw Prep'!$A$7:$P$22,3))</f>
        <v>ΕΡΗ</v>
      </c>
      <c r="G17" s="165"/>
      <c r="H17" s="165">
        <f>IF($D17="","",VLOOKUP($D17,'Women 35+ Draw Prep'!$A$7:$P$22,4))</f>
        <v>0</v>
      </c>
      <c r="I17" s="166"/>
      <c r="J17" s="148" t="s">
        <v>108</v>
      </c>
      <c r="K17" s="167"/>
      <c r="L17" s="148"/>
      <c r="M17" s="174"/>
      <c r="N17" s="172"/>
      <c r="O17" s="174"/>
      <c r="P17" s="153"/>
      <c r="Q17" s="154"/>
      <c r="R17" s="155"/>
    </row>
    <row r="18" spans="1:18" s="46" customFormat="1" ht="9" customHeight="1">
      <c r="A18" s="157"/>
      <c r="B18" s="158"/>
      <c r="C18" s="158"/>
      <c r="D18" s="168"/>
      <c r="E18" s="159"/>
      <c r="F18" s="159"/>
      <c r="G18" s="160"/>
      <c r="H18" s="148"/>
      <c r="I18" s="169"/>
      <c r="J18" s="161" t="s">
        <v>15</v>
      </c>
      <c r="K18" s="170" t="s">
        <v>106</v>
      </c>
      <c r="L18" s="163" t="str">
        <f>UPPER(IF(OR(K18="a",K18="as"),J16,IF(OR(K18="b",K18="bs"),J20,)))</f>
        <v>ΚΑΡΤΣΑΚΗ</v>
      </c>
      <c r="M18" s="180"/>
      <c r="N18" s="172"/>
      <c r="O18" s="174"/>
      <c r="P18" s="153"/>
      <c r="Q18" s="154"/>
      <c r="R18" s="155"/>
    </row>
    <row r="19" spans="1:18" s="46" customFormat="1" ht="9" customHeight="1">
      <c r="A19" s="157">
        <v>7</v>
      </c>
      <c r="B19" s="145">
        <f>IF($D19="","",VLOOKUP($D19,'Women 35+ Draw Prep'!$A$7:$P$22,15))</f>
        <v>0</v>
      </c>
      <c r="C19" s="145">
        <f>IF($D19="","",VLOOKUP($D19,'Women 35+ Draw Prep'!$A$7:$P$22,16))</f>
        <v>1</v>
      </c>
      <c r="D19" s="146">
        <v>8</v>
      </c>
      <c r="E19" s="165" t="str">
        <f>UPPER(IF($D19="","",VLOOKUP($D19,'Women 35+ Draw Prep'!$A$7:$P$22,2)))</f>
        <v>ΡΟΥΜΠΟΥ</v>
      </c>
      <c r="F19" s="165" t="str">
        <f>IF($D19="","",VLOOKUP($D19,'Women 35+ Draw Prep'!$A$7:$P$22,3))</f>
        <v>ΑΙΜΙΛΙΑ</v>
      </c>
      <c r="G19" s="165"/>
      <c r="H19" s="165">
        <f>IF($D19="","",VLOOKUP($D19,'Women 35+ Draw Prep'!$A$7:$P$22,4))</f>
        <v>0</v>
      </c>
      <c r="I19" s="149"/>
      <c r="J19" s="148"/>
      <c r="K19" s="173"/>
      <c r="L19" s="148" t="s">
        <v>111</v>
      </c>
      <c r="M19" s="172"/>
      <c r="N19" s="172"/>
      <c r="O19" s="174"/>
      <c r="P19" s="153"/>
      <c r="Q19" s="154"/>
      <c r="R19" s="155"/>
    </row>
    <row r="20" spans="1:18" s="46" customFormat="1" ht="9" customHeight="1">
      <c r="A20" s="157"/>
      <c r="B20" s="158"/>
      <c r="C20" s="158"/>
      <c r="D20" s="158"/>
      <c r="E20" s="159"/>
      <c r="F20" s="159"/>
      <c r="G20" s="160"/>
      <c r="H20" s="161" t="s">
        <v>15</v>
      </c>
      <c r="I20" s="162" t="s">
        <v>83</v>
      </c>
      <c r="J20" s="163" t="str">
        <f>UPPER(IF(OR(I20="a",I20="as"),E19,IF(OR(I20="b",I20="bs"),E21,)))</f>
        <v>ΡΟΥΜΠΟΥ</v>
      </c>
      <c r="K20" s="175"/>
      <c r="L20" s="148"/>
      <c r="M20" s="172"/>
      <c r="N20" s="172"/>
      <c r="O20" s="174"/>
      <c r="P20" s="153"/>
      <c r="Q20" s="154"/>
      <c r="R20" s="155"/>
    </row>
    <row r="21" spans="1:18" s="46" customFormat="1" ht="9" customHeight="1">
      <c r="A21" s="157">
        <v>8</v>
      </c>
      <c r="B21" s="145">
        <f>IF($D21="","",VLOOKUP($D21,'Women 35+ Draw Prep'!$A$7:$P$22,15))</f>
      </c>
      <c r="C21" s="145">
        <f>IF($D21="","",VLOOKUP($D21,'Women 35+ Draw Prep'!$A$7:$P$22,16))</f>
      </c>
      <c r="D21" s="146"/>
      <c r="E21" s="165" t="s">
        <v>81</v>
      </c>
      <c r="F21" s="165">
        <f>IF($D21="","",VLOOKUP($D21,'Women 35+ Draw Prep'!$A$7:$P$22,3))</f>
      </c>
      <c r="G21" s="165"/>
      <c r="H21" s="165">
        <f>IF($D21="","",VLOOKUP($D21,'Women 35+ Draw Prep'!$A$7:$P$22,4))</f>
      </c>
      <c r="I21" s="176"/>
      <c r="J21" s="148"/>
      <c r="K21" s="148"/>
      <c r="L21" s="148"/>
      <c r="M21" s="172"/>
      <c r="N21" s="172"/>
      <c r="O21" s="174"/>
      <c r="P21" s="153"/>
      <c r="Q21" s="154"/>
      <c r="R21" s="155"/>
    </row>
    <row r="22" spans="1:18" s="46" customFormat="1" ht="9" customHeight="1">
      <c r="A22" s="157"/>
      <c r="B22" s="158"/>
      <c r="C22" s="158"/>
      <c r="D22" s="158"/>
      <c r="E22" s="177"/>
      <c r="F22" s="177"/>
      <c r="G22" s="181"/>
      <c r="H22" s="177"/>
      <c r="I22" s="169"/>
      <c r="J22" s="148"/>
      <c r="K22" s="148"/>
      <c r="L22" s="148"/>
      <c r="M22" s="172"/>
      <c r="N22" s="161" t="s">
        <v>15</v>
      </c>
      <c r="O22" s="170"/>
      <c r="P22" s="163">
        <f>UPPER(IF(OR(O22="a",O22="as"),N14,IF(OR(O22="b",O22="bs"),N30,)))</f>
      </c>
      <c r="Q22" s="171"/>
      <c r="R22" s="155"/>
    </row>
    <row r="23" spans="1:18" s="46" customFormat="1" ht="9" customHeight="1">
      <c r="A23" s="157">
        <v>9</v>
      </c>
      <c r="B23" s="145">
        <f>IF($D23="","",VLOOKUP($D23,'Women 35+ Draw Prep'!$A$7:$P$22,15))</f>
      </c>
      <c r="C23" s="145">
        <f>IF($D23="","",VLOOKUP($D23,'Women 35+ Draw Prep'!$A$7:$P$22,16))</f>
      </c>
      <c r="D23" s="146"/>
      <c r="E23" s="165" t="s">
        <v>81</v>
      </c>
      <c r="F23" s="165">
        <f>IF($D23="","",VLOOKUP($D23,'Women 35+ Draw Prep'!$A$7:$P$22,3))</f>
      </c>
      <c r="G23" s="165"/>
      <c r="H23" s="165">
        <f>IF($D23="","",VLOOKUP($D23,'Women 35+ Draw Prep'!$A$7:$P$22,4))</f>
      </c>
      <c r="I23" s="149"/>
      <c r="J23" s="148"/>
      <c r="K23" s="148"/>
      <c r="L23" s="148"/>
      <c r="M23" s="172"/>
      <c r="N23" s="148"/>
      <c r="O23" s="174"/>
      <c r="P23" s="148"/>
      <c r="Q23" s="172"/>
      <c r="R23" s="155"/>
    </row>
    <row r="24" spans="1:18" s="46" customFormat="1" ht="9" customHeight="1">
      <c r="A24" s="157"/>
      <c r="B24" s="158"/>
      <c r="C24" s="158"/>
      <c r="D24" s="158"/>
      <c r="E24" s="159"/>
      <c r="F24" s="159"/>
      <c r="G24" s="160"/>
      <c r="H24" s="161" t="s">
        <v>15</v>
      </c>
      <c r="I24" s="162" t="s">
        <v>84</v>
      </c>
      <c r="J24" s="163" t="str">
        <f>UPPER(IF(OR(I24="a",I24="as"),E23,IF(OR(I24="b",I24="bs"),E25,)))</f>
        <v>ΠΑΝΟΠΟΥΛΟΥ</v>
      </c>
      <c r="K24" s="163"/>
      <c r="L24" s="148"/>
      <c r="M24" s="172"/>
      <c r="N24" s="172"/>
      <c r="O24" s="174"/>
      <c r="P24" s="153"/>
      <c r="Q24" s="154"/>
      <c r="R24" s="155"/>
    </row>
    <row r="25" spans="1:18" s="46" customFormat="1" ht="9" customHeight="1">
      <c r="A25" s="157">
        <v>10</v>
      </c>
      <c r="B25" s="145">
        <f>IF($D25="","",VLOOKUP($D25,'Women 35+ Draw Prep'!$A$7:$P$22,15))</f>
        <v>0</v>
      </c>
      <c r="C25" s="145">
        <f>IF($D25="","",VLOOKUP($D25,'Women 35+ Draw Prep'!$A$7:$P$22,16))</f>
        <v>0</v>
      </c>
      <c r="D25" s="146">
        <v>5</v>
      </c>
      <c r="E25" s="165" t="str">
        <f>UPPER(IF($D25="","",VLOOKUP($D25,'Women 35+ Draw Prep'!$A$7:$P$22,2)))</f>
        <v>ΠΑΝΟΠΟΥΛΟΥ</v>
      </c>
      <c r="F25" s="165" t="str">
        <f>IF($D25="","",VLOOKUP($D25,'Women 35+ Draw Prep'!$A$7:$P$22,3))</f>
        <v>ΚΑΛΛΙΟΠΗ</v>
      </c>
      <c r="G25" s="165"/>
      <c r="H25" s="165">
        <f>IF($D25="","",VLOOKUP($D25,'Women 35+ Draw Prep'!$A$7:$P$22,4))</f>
        <v>0</v>
      </c>
      <c r="I25" s="166"/>
      <c r="J25" s="148"/>
      <c r="K25" s="167"/>
      <c r="L25" s="148"/>
      <c r="M25" s="172"/>
      <c r="N25" s="172"/>
      <c r="O25" s="174"/>
      <c r="P25" s="153"/>
      <c r="Q25" s="154"/>
      <c r="R25" s="155"/>
    </row>
    <row r="26" spans="1:18" s="46" customFormat="1" ht="9" customHeight="1">
      <c r="A26" s="157"/>
      <c r="B26" s="158"/>
      <c r="C26" s="158"/>
      <c r="D26" s="168"/>
      <c r="E26" s="159"/>
      <c r="F26" s="159"/>
      <c r="G26" s="160"/>
      <c r="H26" s="148"/>
      <c r="I26" s="169"/>
      <c r="J26" s="161" t="s">
        <v>15</v>
      </c>
      <c r="K26" s="170" t="s">
        <v>100</v>
      </c>
      <c r="L26" s="163" t="str">
        <f>UPPER(IF(OR(K26="a",K26="as"),J24,IF(OR(K26="b",K26="bs"),J28,)))</f>
        <v>ΚΑΛΟΓΡΗ</v>
      </c>
      <c r="M26" s="171"/>
      <c r="N26" s="172"/>
      <c r="O26" s="174"/>
      <c r="P26" s="153"/>
      <c r="Q26" s="154"/>
      <c r="R26" s="155"/>
    </row>
    <row r="27" spans="1:18" s="46" customFormat="1" ht="9" customHeight="1">
      <c r="A27" s="157">
        <v>11</v>
      </c>
      <c r="B27" s="145">
        <f>IF($D27="","",VLOOKUP($D27,'Women 35+ Draw Prep'!$A$7:$P$22,15))</f>
      </c>
      <c r="C27" s="145">
        <f>IF($D27="","",VLOOKUP($D27,'Women 35+ Draw Prep'!$A$7:$P$22,16))</f>
      </c>
      <c r="D27" s="146"/>
      <c r="E27" s="165" t="s">
        <v>81</v>
      </c>
      <c r="F27" s="165">
        <f>IF($D27="","",VLOOKUP($D27,'Women 35+ Draw Prep'!$A$7:$P$22,3))</f>
      </c>
      <c r="G27" s="165"/>
      <c r="H27" s="165">
        <f>IF($D27="","",VLOOKUP($D27,'Women 35+ Draw Prep'!$A$7:$P$22,4))</f>
      </c>
      <c r="I27" s="149"/>
      <c r="J27" s="148"/>
      <c r="K27" s="173"/>
      <c r="L27" s="148" t="s">
        <v>105</v>
      </c>
      <c r="M27" s="174"/>
      <c r="N27" s="172"/>
      <c r="O27" s="174"/>
      <c r="P27" s="153"/>
      <c r="Q27" s="154"/>
      <c r="R27" s="155"/>
    </row>
    <row r="28" spans="1:18" s="46" customFormat="1" ht="9" customHeight="1">
      <c r="A28" s="182"/>
      <c r="B28" s="158"/>
      <c r="C28" s="158"/>
      <c r="D28" s="168"/>
      <c r="E28" s="159"/>
      <c r="F28" s="159"/>
      <c r="G28" s="160"/>
      <c r="H28" s="161" t="s">
        <v>15</v>
      </c>
      <c r="I28" s="162" t="s">
        <v>100</v>
      </c>
      <c r="J28" s="163" t="str">
        <f>UPPER(IF(OR(I28="a",I28="as"),E27,IF(OR(I28="b",I28="bs"),E29,)))</f>
        <v>ΚΑΛΟΓΡΗ</v>
      </c>
      <c r="K28" s="175"/>
      <c r="L28" s="148"/>
      <c r="M28" s="174"/>
      <c r="N28" s="172"/>
      <c r="O28" s="174"/>
      <c r="P28" s="153"/>
      <c r="Q28" s="154"/>
      <c r="R28" s="155"/>
    </row>
    <row r="29" spans="1:18" s="46" customFormat="1" ht="9" customHeight="1">
      <c r="A29" s="144">
        <v>12</v>
      </c>
      <c r="B29" s="145">
        <f>IF($D29="","",VLOOKUP($D29,'Women 35+ Draw Prep'!$A$7:$P$22,15))</f>
        <v>0</v>
      </c>
      <c r="C29" s="145">
        <f>IF($D29="","",VLOOKUP($D29,'Women 35+ Draw Prep'!$A$7:$P$22,16))</f>
        <v>0</v>
      </c>
      <c r="D29" s="146">
        <v>2</v>
      </c>
      <c r="E29" s="147" t="str">
        <f>UPPER(IF($D29="","",VLOOKUP($D29,'Women 35+ Draw Prep'!$A$7:$P$22,2)))</f>
        <v>ΚΑΛΟΓΡΗ</v>
      </c>
      <c r="F29" s="147" t="str">
        <f>IF($D29="","",VLOOKUP($D29,'Women 35+ Draw Prep'!$A$7:$P$22,3))</f>
        <v>ΣΑΝΤΥ</v>
      </c>
      <c r="G29" s="147"/>
      <c r="H29" s="147">
        <f>IF($D29="","",VLOOKUP($D29,'Women 35+ Draw Prep'!$A$7:$P$22,4))</f>
        <v>0</v>
      </c>
      <c r="I29" s="176"/>
      <c r="J29" s="148"/>
      <c r="K29" s="148"/>
      <c r="L29" s="148"/>
      <c r="M29" s="174"/>
      <c r="N29" s="172"/>
      <c r="O29" s="174"/>
      <c r="P29" s="153"/>
      <c r="Q29" s="154"/>
      <c r="R29" s="155"/>
    </row>
    <row r="30" spans="1:18" s="46" customFormat="1" ht="9" customHeight="1">
      <c r="A30" s="157"/>
      <c r="B30" s="158"/>
      <c r="C30" s="158"/>
      <c r="D30" s="168"/>
      <c r="E30" s="148"/>
      <c r="F30" s="148"/>
      <c r="G30" s="59"/>
      <c r="H30" s="177"/>
      <c r="I30" s="169"/>
      <c r="J30" s="148"/>
      <c r="K30" s="148"/>
      <c r="L30" s="161" t="s">
        <v>15</v>
      </c>
      <c r="M30" s="170" t="s">
        <v>84</v>
      </c>
      <c r="N30" s="163" t="str">
        <f>UPPER(IF(OR(M30="a",M30="as"),L26,IF(OR(M30="b",M30="bs"),L34,)))</f>
        <v>ΠΡΟΔΡΟΜΟΥ</v>
      </c>
      <c r="O30" s="180"/>
      <c r="P30" s="153"/>
      <c r="Q30" s="154"/>
      <c r="R30" s="155"/>
    </row>
    <row r="31" spans="1:18" s="46" customFormat="1" ht="9" customHeight="1">
      <c r="A31" s="157">
        <v>13</v>
      </c>
      <c r="B31" s="145">
        <f>IF($D31="","",VLOOKUP($D31,'Women 35+ Draw Prep'!$A$7:$P$22,15))</f>
        <v>0</v>
      </c>
      <c r="C31" s="145">
        <f>IF($D31="","",VLOOKUP($D31,'Women 35+ Draw Prep'!$A$7:$P$22,16))</f>
        <v>0</v>
      </c>
      <c r="D31" s="146">
        <v>1</v>
      </c>
      <c r="E31" s="165" t="s">
        <v>85</v>
      </c>
      <c r="F31" s="165" t="str">
        <f>IF($D31="","",VLOOKUP($D31,'Women 35+ Draw Prep'!$A$7:$P$22,3))</f>
        <v>ΔΗΜΗΤΡΑ</v>
      </c>
      <c r="G31" s="165"/>
      <c r="H31" s="165">
        <f>IF($D31="","",VLOOKUP($D31,'Women 35+ Draw Prep'!$A$7:$P$22,4))</f>
        <v>0</v>
      </c>
      <c r="I31" s="178"/>
      <c r="J31" s="148"/>
      <c r="K31" s="148"/>
      <c r="L31" s="148"/>
      <c r="M31" s="174"/>
      <c r="N31" s="148" t="s">
        <v>113</v>
      </c>
      <c r="O31" s="172"/>
      <c r="P31" s="153"/>
      <c r="Q31" s="154"/>
      <c r="R31" s="155"/>
    </row>
    <row r="32" spans="1:18" s="46" customFormat="1" ht="9" customHeight="1">
      <c r="A32" s="157"/>
      <c r="B32" s="158"/>
      <c r="C32" s="158"/>
      <c r="D32" s="168"/>
      <c r="E32" s="159"/>
      <c r="F32" s="159"/>
      <c r="G32" s="160"/>
      <c r="H32" s="161" t="s">
        <v>15</v>
      </c>
      <c r="I32" s="162" t="s">
        <v>83</v>
      </c>
      <c r="J32" s="163" t="str">
        <f>UPPER(IF(OR(I32="a",I32="as"),E31,IF(OR(I32="b",I32="bs"),E33,)))</f>
        <v>ΑΝΤΩΝΑΚΟΥ</v>
      </c>
      <c r="K32" s="163"/>
      <c r="L32" s="148"/>
      <c r="M32" s="174"/>
      <c r="N32" s="172"/>
      <c r="O32" s="172"/>
      <c r="P32" s="153"/>
      <c r="Q32" s="154"/>
      <c r="R32" s="155"/>
    </row>
    <row r="33" spans="1:18" s="46" customFormat="1" ht="9" customHeight="1">
      <c r="A33" s="157">
        <v>14</v>
      </c>
      <c r="B33" s="145">
        <f>IF($D33="","",VLOOKUP($D33,'Women 35+ Draw Prep'!$A$7:$P$22,15))</f>
        <v>0</v>
      </c>
      <c r="C33" s="145">
        <f>IF($D33="","",VLOOKUP($D33,'Women 35+ Draw Prep'!$A$7:$P$22,16))</f>
        <v>0</v>
      </c>
      <c r="D33" s="146">
        <v>10</v>
      </c>
      <c r="E33" s="165" t="str">
        <f>UPPER(IF($D33="","",VLOOKUP($D33,'Women 35+ Draw Prep'!$A$7:$P$22,2)))</f>
        <v>ΤΖΙΑΡΟΥ</v>
      </c>
      <c r="F33" s="165" t="str">
        <f>IF($D33="","",VLOOKUP($D33,'Women 35+ Draw Prep'!$A$7:$P$22,3))</f>
        <v>ΝΕΛΛΗ</v>
      </c>
      <c r="G33" s="165"/>
      <c r="H33" s="165">
        <f>IF($D33="","",VLOOKUP($D33,'Women 35+ Draw Prep'!$A$7:$P$22,4))</f>
        <v>0</v>
      </c>
      <c r="I33" s="166"/>
      <c r="J33" s="148" t="s">
        <v>109</v>
      </c>
      <c r="K33" s="167"/>
      <c r="L33" s="148"/>
      <c r="M33" s="174"/>
      <c r="N33" s="172"/>
      <c r="O33" s="172"/>
      <c r="P33" s="153"/>
      <c r="Q33" s="154"/>
      <c r="R33" s="155"/>
    </row>
    <row r="34" spans="1:18" s="46" customFormat="1" ht="9" customHeight="1">
      <c r="A34" s="157"/>
      <c r="B34" s="158"/>
      <c r="C34" s="158"/>
      <c r="D34" s="168"/>
      <c r="E34" s="159"/>
      <c r="F34" s="159"/>
      <c r="G34" s="160"/>
      <c r="H34" s="148"/>
      <c r="I34" s="169"/>
      <c r="J34" s="161" t="s">
        <v>15</v>
      </c>
      <c r="K34" s="170" t="s">
        <v>84</v>
      </c>
      <c r="L34" s="163" t="str">
        <f>UPPER(IF(OR(K34="a",K34="as"),J32,IF(OR(K34="b",K34="bs"),J36,)))</f>
        <v>ΠΡΟΔΡΟΜΟΥ</v>
      </c>
      <c r="M34" s="180"/>
      <c r="N34" s="172"/>
      <c r="O34" s="172"/>
      <c r="P34" s="153"/>
      <c r="Q34" s="154"/>
      <c r="R34" s="155"/>
    </row>
    <row r="35" spans="1:18" s="46" customFormat="1" ht="9" customHeight="1">
      <c r="A35" s="157">
        <v>15</v>
      </c>
      <c r="B35" s="145">
        <f>IF($D35="","",VLOOKUP($D35,'Women 35+ Draw Prep'!$A$7:$P$22,15))</f>
      </c>
      <c r="C35" s="145">
        <f>IF($D35="","",VLOOKUP($D35,'Women 35+ Draw Prep'!$A$7:$P$22,16))</f>
      </c>
      <c r="D35" s="146"/>
      <c r="E35" s="165" t="s">
        <v>81</v>
      </c>
      <c r="F35" s="165">
        <f>IF($D35="","",VLOOKUP($D35,'Women 35+ Draw Prep'!$A$7:$P$22,3))</f>
      </c>
      <c r="G35" s="165"/>
      <c r="H35" s="165">
        <f>IF($D35="","",VLOOKUP($D35,'Women 35+ Draw Prep'!$A$7:$P$22,4))</f>
      </c>
      <c r="I35" s="149"/>
      <c r="J35" s="148"/>
      <c r="K35" s="173"/>
      <c r="L35" s="148" t="s">
        <v>110</v>
      </c>
      <c r="M35" s="172"/>
      <c r="N35" s="172"/>
      <c r="O35" s="172"/>
      <c r="P35" s="153"/>
      <c r="Q35" s="154"/>
      <c r="R35" s="155"/>
    </row>
    <row r="36" spans="1:18" s="46" customFormat="1" ht="9" customHeight="1">
      <c r="A36" s="157"/>
      <c r="B36" s="158"/>
      <c r="C36" s="158"/>
      <c r="D36" s="158"/>
      <c r="E36" s="159"/>
      <c r="F36" s="159"/>
      <c r="G36" s="160"/>
      <c r="H36" s="161" t="s">
        <v>15</v>
      </c>
      <c r="I36" s="162" t="s">
        <v>84</v>
      </c>
      <c r="J36" s="163" t="str">
        <f>UPPER(IF(OR(I36="a",I36="as"),E35,IF(OR(I36="b",I36="bs"),E37,)))</f>
        <v>ΠΡΟΔΡΟΜΟΥ</v>
      </c>
      <c r="K36" s="175"/>
      <c r="L36" s="148"/>
      <c r="M36" s="172"/>
      <c r="N36" s="172"/>
      <c r="O36" s="172"/>
      <c r="P36" s="153"/>
      <c r="Q36" s="154"/>
      <c r="R36" s="155"/>
    </row>
    <row r="37" spans="1:18" s="46" customFormat="1" ht="9" customHeight="1">
      <c r="A37" s="144">
        <v>16</v>
      </c>
      <c r="B37" s="145">
        <f>IF($D37="","",VLOOKUP($D37,'Women 35+ Draw Prep'!$A$7:$P$22,15))</f>
        <v>0</v>
      </c>
      <c r="C37" s="145">
        <f>IF($D37="","",VLOOKUP($D37,'Women 35+ Draw Prep'!$A$7:$P$22,16))</f>
        <v>2</v>
      </c>
      <c r="D37" s="146">
        <v>6</v>
      </c>
      <c r="E37" s="147" t="str">
        <f>UPPER(IF($D37="","",VLOOKUP($D37,'Women 35+ Draw Prep'!$A$7:$P$22,2)))</f>
        <v>ΠΡΟΔΡΟΜΟΥ</v>
      </c>
      <c r="F37" s="147" t="str">
        <f>IF($D37="","",VLOOKUP($D37,'Women 35+ Draw Prep'!$A$7:$P$22,3))</f>
        <v>ΑΝΝΑ</v>
      </c>
      <c r="G37" s="165"/>
      <c r="H37" s="147">
        <f>IF($D37="","",VLOOKUP($D37,'Women 35+ Draw Prep'!$A$7:$P$22,4))</f>
        <v>0</v>
      </c>
      <c r="I37" s="176"/>
      <c r="J37" s="148"/>
      <c r="K37" s="148"/>
      <c r="L37" s="148"/>
      <c r="M37" s="172"/>
      <c r="N37" s="172"/>
      <c r="O37" s="172"/>
      <c r="P37" s="153"/>
      <c r="Q37" s="154"/>
      <c r="R37" s="155"/>
    </row>
    <row r="38" spans="1:18" s="46" customFormat="1" ht="9" customHeight="1">
      <c r="A38" s="183"/>
      <c r="B38" s="158"/>
      <c r="C38" s="158"/>
      <c r="D38" s="158"/>
      <c r="E38" s="177"/>
      <c r="F38" s="177"/>
      <c r="G38" s="181"/>
      <c r="H38" s="148"/>
      <c r="I38" s="169"/>
      <c r="J38" s="148"/>
      <c r="K38" s="148"/>
      <c r="L38" s="148"/>
      <c r="M38" s="172"/>
      <c r="N38" s="172"/>
      <c r="O38" s="172"/>
      <c r="P38" s="153"/>
      <c r="Q38" s="154"/>
      <c r="R38" s="155"/>
    </row>
    <row r="39" spans="1:18" s="46" customFormat="1" ht="9" customHeight="1">
      <c r="A39" s="184"/>
      <c r="B39" s="150"/>
      <c r="C39" s="150"/>
      <c r="D39" s="158"/>
      <c r="E39" s="150"/>
      <c r="F39" s="150"/>
      <c r="G39" s="150"/>
      <c r="H39" s="150"/>
      <c r="I39" s="158"/>
      <c r="J39" s="150"/>
      <c r="K39" s="150"/>
      <c r="L39" s="150"/>
      <c r="M39" s="185"/>
      <c r="N39" s="185"/>
      <c r="O39" s="185"/>
      <c r="P39" s="153"/>
      <c r="Q39" s="154"/>
      <c r="R39" s="155"/>
    </row>
    <row r="40" spans="1:18" s="46" customFormat="1" ht="9" customHeight="1">
      <c r="A40" s="183"/>
      <c r="B40" s="158"/>
      <c r="C40" s="158"/>
      <c r="D40" s="158"/>
      <c r="E40" s="150"/>
      <c r="F40" s="150"/>
      <c r="H40" s="186"/>
      <c r="I40" s="158"/>
      <c r="J40" s="150"/>
      <c r="K40" s="150"/>
      <c r="L40" s="150"/>
      <c r="M40" s="185"/>
      <c r="N40" s="185"/>
      <c r="O40" s="185"/>
      <c r="P40" s="153"/>
      <c r="Q40" s="154"/>
      <c r="R40" s="155"/>
    </row>
    <row r="41" spans="1:18" s="46" customFormat="1" ht="9" customHeight="1">
      <c r="A41" s="183"/>
      <c r="B41" s="150"/>
      <c r="C41" s="150"/>
      <c r="D41" s="158"/>
      <c r="E41" s="150"/>
      <c r="F41" s="150"/>
      <c r="G41" s="150"/>
      <c r="H41" s="150"/>
      <c r="I41" s="158"/>
      <c r="J41" s="150"/>
      <c r="K41" s="187"/>
      <c r="L41" s="150"/>
      <c r="M41" s="185"/>
      <c r="N41" s="185"/>
      <c r="O41" s="185"/>
      <c r="P41" s="153"/>
      <c r="Q41" s="154"/>
      <c r="R41" s="155"/>
    </row>
    <row r="42" spans="1:18" s="46" customFormat="1" ht="9" customHeight="1">
      <c r="A42" s="183"/>
      <c r="B42" s="158"/>
      <c r="C42" s="158"/>
      <c r="D42" s="158"/>
      <c r="E42" s="150"/>
      <c r="F42" s="150"/>
      <c r="H42" s="150"/>
      <c r="I42" s="158"/>
      <c r="J42" s="186"/>
      <c r="K42" s="158"/>
      <c r="L42" s="150"/>
      <c r="M42" s="185"/>
      <c r="N42" s="185"/>
      <c r="O42" s="185"/>
      <c r="P42" s="153"/>
      <c r="Q42" s="154"/>
      <c r="R42" s="155"/>
    </row>
    <row r="43" spans="1:18" s="46" customFormat="1" ht="9" customHeight="1">
      <c r="A43" s="183"/>
      <c r="B43" s="150"/>
      <c r="C43" s="150"/>
      <c r="D43" s="158"/>
      <c r="E43" s="150"/>
      <c r="F43" s="150"/>
      <c r="G43" s="150"/>
      <c r="H43" s="150"/>
      <c r="I43" s="158"/>
      <c r="J43" s="150"/>
      <c r="K43" s="150"/>
      <c r="L43" s="150"/>
      <c r="M43" s="185"/>
      <c r="N43" s="185"/>
      <c r="O43" s="185"/>
      <c r="P43" s="153"/>
      <c r="Q43" s="154"/>
      <c r="R43" s="188"/>
    </row>
    <row r="44" spans="1:18" s="46" customFormat="1" ht="9" customHeight="1">
      <c r="A44" s="183"/>
      <c r="B44" s="158"/>
      <c r="C44" s="158"/>
      <c r="D44" s="158"/>
      <c r="E44" s="150"/>
      <c r="F44" s="150"/>
      <c r="H44" s="186"/>
      <c r="I44" s="158"/>
      <c r="J44" s="150"/>
      <c r="K44" s="150"/>
      <c r="L44" s="150"/>
      <c r="M44" s="185"/>
      <c r="N44" s="185"/>
      <c r="O44" s="185"/>
      <c r="P44" s="153"/>
      <c r="Q44" s="154"/>
      <c r="R44" s="155"/>
    </row>
    <row r="45" spans="1:18" s="46" customFormat="1" ht="9" customHeight="1">
      <c r="A45" s="183"/>
      <c r="B45" s="150"/>
      <c r="C45" s="150"/>
      <c r="D45" s="158"/>
      <c r="E45" s="150"/>
      <c r="F45" s="150"/>
      <c r="G45" s="150"/>
      <c r="H45" s="150"/>
      <c r="I45" s="158"/>
      <c r="J45" s="150"/>
      <c r="K45" s="150"/>
      <c r="L45" s="150"/>
      <c r="M45" s="185"/>
      <c r="N45" s="185"/>
      <c r="O45" s="185"/>
      <c r="P45" s="153"/>
      <c r="Q45" s="154"/>
      <c r="R45" s="155"/>
    </row>
    <row r="46" spans="1:18" s="46" customFormat="1" ht="9" customHeight="1">
      <c r="A46" s="183"/>
      <c r="B46" s="158"/>
      <c r="C46" s="158"/>
      <c r="D46" s="158"/>
      <c r="E46" s="150"/>
      <c r="F46" s="150"/>
      <c r="H46" s="150"/>
      <c r="I46" s="158"/>
      <c r="J46" s="150"/>
      <c r="K46" s="150"/>
      <c r="L46" s="186"/>
      <c r="M46" s="158"/>
      <c r="N46" s="150"/>
      <c r="O46" s="185"/>
      <c r="P46" s="153"/>
      <c r="Q46" s="154"/>
      <c r="R46" s="155"/>
    </row>
    <row r="47" spans="1:18" s="46" customFormat="1" ht="9" customHeight="1">
      <c r="A47" s="183"/>
      <c r="B47" s="150"/>
      <c r="C47" s="150"/>
      <c r="D47" s="158"/>
      <c r="E47" s="150"/>
      <c r="F47" s="150"/>
      <c r="G47" s="150"/>
      <c r="H47" s="150"/>
      <c r="I47" s="158"/>
      <c r="J47" s="150"/>
      <c r="K47" s="150"/>
      <c r="L47" s="150"/>
      <c r="M47" s="185"/>
      <c r="N47" s="150"/>
      <c r="O47" s="185"/>
      <c r="P47" s="153"/>
      <c r="Q47" s="154"/>
      <c r="R47" s="155"/>
    </row>
    <row r="48" spans="1:18" s="46" customFormat="1" ht="9" customHeight="1">
      <c r="A48" s="183"/>
      <c r="B48" s="158"/>
      <c r="C48" s="158"/>
      <c r="D48" s="158"/>
      <c r="E48" s="150"/>
      <c r="F48" s="150"/>
      <c r="H48" s="186"/>
      <c r="I48" s="158"/>
      <c r="J48" s="150"/>
      <c r="K48" s="150"/>
      <c r="L48" s="150"/>
      <c r="M48" s="185"/>
      <c r="N48" s="185"/>
      <c r="O48" s="185"/>
      <c r="P48" s="153"/>
      <c r="Q48" s="154"/>
      <c r="R48" s="155"/>
    </row>
    <row r="49" spans="1:18" s="46" customFormat="1" ht="9" customHeight="1">
      <c r="A49" s="183"/>
      <c r="B49" s="150"/>
      <c r="C49" s="150"/>
      <c r="D49" s="158"/>
      <c r="E49" s="150"/>
      <c r="F49" s="150"/>
      <c r="G49" s="150"/>
      <c r="H49" s="150"/>
      <c r="I49" s="158"/>
      <c r="J49" s="150"/>
      <c r="K49" s="187"/>
      <c r="L49" s="150"/>
      <c r="M49" s="185"/>
      <c r="N49" s="185"/>
      <c r="O49" s="185"/>
      <c r="P49" s="153"/>
      <c r="Q49" s="154"/>
      <c r="R49" s="155"/>
    </row>
    <row r="50" spans="1:18" s="46" customFormat="1" ht="9" customHeight="1">
      <c r="A50" s="183"/>
      <c r="B50" s="158"/>
      <c r="C50" s="158"/>
      <c r="D50" s="158"/>
      <c r="E50" s="150"/>
      <c r="F50" s="150"/>
      <c r="H50" s="150"/>
      <c r="I50" s="158"/>
      <c r="J50" s="186"/>
      <c r="K50" s="158"/>
      <c r="L50" s="150"/>
      <c r="M50" s="185"/>
      <c r="N50" s="185"/>
      <c r="O50" s="185"/>
      <c r="P50" s="153"/>
      <c r="Q50" s="154"/>
      <c r="R50" s="155"/>
    </row>
    <row r="51" spans="1:18" s="46" customFormat="1" ht="9" customHeight="1">
      <c r="A51" s="183"/>
      <c r="B51" s="150"/>
      <c r="C51" s="150"/>
      <c r="D51" s="158"/>
      <c r="E51" s="150"/>
      <c r="F51" s="150"/>
      <c r="G51" s="150"/>
      <c r="H51" s="150"/>
      <c r="I51" s="158"/>
      <c r="J51" s="150"/>
      <c r="K51" s="150"/>
      <c r="L51" s="150"/>
      <c r="M51" s="185"/>
      <c r="N51" s="185"/>
      <c r="O51" s="185"/>
      <c r="P51" s="153"/>
      <c r="Q51" s="154"/>
      <c r="R51" s="155"/>
    </row>
    <row r="52" spans="1:18" s="46" customFormat="1" ht="9" customHeight="1">
      <c r="A52" s="183"/>
      <c r="B52" s="158"/>
      <c r="C52" s="158"/>
      <c r="D52" s="158"/>
      <c r="E52" s="150"/>
      <c r="F52" s="150"/>
      <c r="H52" s="186"/>
      <c r="I52" s="158"/>
      <c r="J52" s="150"/>
      <c r="K52" s="150"/>
      <c r="L52" s="150"/>
      <c r="M52" s="185"/>
      <c r="N52" s="185"/>
      <c r="O52" s="185"/>
      <c r="P52" s="153"/>
      <c r="Q52" s="154"/>
      <c r="R52" s="155"/>
    </row>
    <row r="53" spans="1:18" s="46" customFormat="1" ht="9" customHeight="1">
      <c r="A53" s="184"/>
      <c r="B53" s="150"/>
      <c r="C53" s="150"/>
      <c r="D53" s="158"/>
      <c r="E53" s="150"/>
      <c r="F53" s="150"/>
      <c r="G53" s="150"/>
      <c r="H53" s="150"/>
      <c r="I53" s="158"/>
      <c r="J53" s="150"/>
      <c r="K53" s="150"/>
      <c r="L53" s="150"/>
      <c r="M53" s="150"/>
      <c r="N53" s="151"/>
      <c r="O53" s="151"/>
      <c r="P53" s="153"/>
      <c r="Q53" s="154"/>
      <c r="R53" s="155"/>
    </row>
    <row r="54" spans="1:18" s="46" customFormat="1" ht="9" customHeight="1">
      <c r="A54" s="183"/>
      <c r="B54" s="158"/>
      <c r="C54" s="158"/>
      <c r="D54" s="158"/>
      <c r="E54" s="177"/>
      <c r="F54" s="177"/>
      <c r="G54" s="181"/>
      <c r="H54" s="148"/>
      <c r="I54" s="169"/>
      <c r="J54" s="148"/>
      <c r="K54" s="148"/>
      <c r="L54" s="148"/>
      <c r="M54" s="172"/>
      <c r="N54" s="172"/>
      <c r="O54" s="172"/>
      <c r="P54" s="153"/>
      <c r="Q54" s="154"/>
      <c r="R54" s="155"/>
    </row>
    <row r="55" spans="1:18" s="46" customFormat="1" ht="9" customHeight="1">
      <c r="A55" s="184"/>
      <c r="B55" s="150"/>
      <c r="C55" s="150"/>
      <c r="D55" s="158"/>
      <c r="E55" s="150"/>
      <c r="F55" s="150"/>
      <c r="G55" s="150"/>
      <c r="H55" s="150"/>
      <c r="I55" s="158"/>
      <c r="J55" s="150"/>
      <c r="K55" s="150"/>
      <c r="L55" s="150"/>
      <c r="M55" s="185"/>
      <c r="N55" s="185"/>
      <c r="O55" s="185"/>
      <c r="P55" s="153"/>
      <c r="Q55" s="154"/>
      <c r="R55" s="155"/>
    </row>
    <row r="56" spans="1:18" s="46" customFormat="1" ht="9" customHeight="1">
      <c r="A56" s="183"/>
      <c r="B56" s="158"/>
      <c r="C56" s="158"/>
      <c r="D56" s="158"/>
      <c r="E56" s="150"/>
      <c r="F56" s="150"/>
      <c r="H56" s="186"/>
      <c r="I56" s="158"/>
      <c r="J56" s="150"/>
      <c r="K56" s="150"/>
      <c r="L56" s="150"/>
      <c r="M56" s="185"/>
      <c r="N56" s="185"/>
      <c r="O56" s="185"/>
      <c r="P56" s="153"/>
      <c r="Q56" s="154"/>
      <c r="R56" s="155"/>
    </row>
    <row r="57" spans="1:18" s="46" customFormat="1" ht="9" customHeight="1">
      <c r="A57" s="183"/>
      <c r="B57" s="150"/>
      <c r="C57" s="150"/>
      <c r="D57" s="158"/>
      <c r="E57" s="150"/>
      <c r="F57" s="150"/>
      <c r="G57" s="150"/>
      <c r="H57" s="150"/>
      <c r="I57" s="158"/>
      <c r="J57" s="150"/>
      <c r="K57" s="187"/>
      <c r="L57" s="150"/>
      <c r="M57" s="185"/>
      <c r="N57" s="185"/>
      <c r="O57" s="185"/>
      <c r="P57" s="153"/>
      <c r="Q57" s="154"/>
      <c r="R57" s="155"/>
    </row>
    <row r="58" spans="1:18" s="46" customFormat="1" ht="9" customHeight="1">
      <c r="A58" s="183"/>
      <c r="B58" s="158"/>
      <c r="C58" s="158"/>
      <c r="D58" s="158"/>
      <c r="E58" s="150"/>
      <c r="F58" s="150"/>
      <c r="H58" s="150"/>
      <c r="I58" s="158"/>
      <c r="J58" s="186"/>
      <c r="K58" s="158"/>
      <c r="L58" s="150"/>
      <c r="M58" s="185"/>
      <c r="N58" s="185"/>
      <c r="O58" s="185"/>
      <c r="P58" s="153"/>
      <c r="Q58" s="154"/>
      <c r="R58" s="155"/>
    </row>
    <row r="59" spans="1:18" s="46" customFormat="1" ht="9" customHeight="1">
      <c r="A59" s="183"/>
      <c r="B59" s="150"/>
      <c r="C59" s="150"/>
      <c r="D59" s="158"/>
      <c r="E59" s="150"/>
      <c r="F59" s="150"/>
      <c r="G59" s="150"/>
      <c r="H59" s="150"/>
      <c r="I59" s="158"/>
      <c r="J59" s="150"/>
      <c r="K59" s="150"/>
      <c r="L59" s="150"/>
      <c r="M59" s="185"/>
      <c r="N59" s="185"/>
      <c r="O59" s="185"/>
      <c r="P59" s="153"/>
      <c r="Q59" s="154"/>
      <c r="R59" s="188"/>
    </row>
    <row r="60" spans="1:18" s="46" customFormat="1" ht="9" customHeight="1">
      <c r="A60" s="183"/>
      <c r="B60" s="158"/>
      <c r="C60" s="158"/>
      <c r="D60" s="158"/>
      <c r="E60" s="150"/>
      <c r="F60" s="150"/>
      <c r="H60" s="186"/>
      <c r="I60" s="158"/>
      <c r="J60" s="150"/>
      <c r="K60" s="150"/>
      <c r="L60" s="150"/>
      <c r="M60" s="185"/>
      <c r="N60" s="185"/>
      <c r="O60" s="185"/>
      <c r="P60" s="153"/>
      <c r="Q60" s="154"/>
      <c r="R60" s="155"/>
    </row>
    <row r="61" spans="1:18" s="46" customFormat="1" ht="9" customHeight="1">
      <c r="A61" s="183"/>
      <c r="B61" s="150"/>
      <c r="C61" s="150"/>
      <c r="D61" s="158"/>
      <c r="E61" s="150"/>
      <c r="F61" s="150"/>
      <c r="G61" s="150"/>
      <c r="H61" s="150"/>
      <c r="I61" s="158"/>
      <c r="J61" s="150"/>
      <c r="K61" s="150"/>
      <c r="L61" s="150"/>
      <c r="M61" s="185"/>
      <c r="N61" s="185"/>
      <c r="O61" s="185"/>
      <c r="P61" s="153"/>
      <c r="Q61" s="154"/>
      <c r="R61" s="155"/>
    </row>
    <row r="62" spans="1:18" s="46" customFormat="1" ht="9" customHeight="1">
      <c r="A62" s="183"/>
      <c r="B62" s="158"/>
      <c r="C62" s="158"/>
      <c r="D62" s="158"/>
      <c r="E62" s="150"/>
      <c r="F62" s="150"/>
      <c r="H62" s="150"/>
      <c r="I62" s="158"/>
      <c r="J62" s="150"/>
      <c r="K62" s="150"/>
      <c r="L62" s="186"/>
      <c r="M62" s="158"/>
      <c r="N62" s="150"/>
      <c r="O62" s="185"/>
      <c r="P62" s="153"/>
      <c r="Q62" s="154"/>
      <c r="R62" s="155"/>
    </row>
    <row r="63" spans="1:18" s="46" customFormat="1" ht="9" customHeight="1">
      <c r="A63" s="183"/>
      <c r="B63" s="150"/>
      <c r="C63" s="150"/>
      <c r="D63" s="158"/>
      <c r="E63" s="150"/>
      <c r="F63" s="150"/>
      <c r="G63" s="150"/>
      <c r="H63" s="150"/>
      <c r="I63" s="158"/>
      <c r="J63" s="150"/>
      <c r="K63" s="150"/>
      <c r="L63" s="150"/>
      <c r="M63" s="185"/>
      <c r="N63" s="150"/>
      <c r="O63" s="185"/>
      <c r="P63" s="153"/>
      <c r="Q63" s="154"/>
      <c r="R63" s="155"/>
    </row>
    <row r="64" spans="1:18" s="46" customFormat="1" ht="9" customHeight="1">
      <c r="A64" s="183"/>
      <c r="B64" s="158"/>
      <c r="C64" s="158"/>
      <c r="D64" s="158"/>
      <c r="E64" s="150"/>
      <c r="F64" s="150"/>
      <c r="H64" s="186"/>
      <c r="I64" s="158"/>
      <c r="J64" s="150"/>
      <c r="K64" s="150"/>
      <c r="L64" s="150"/>
      <c r="M64" s="185"/>
      <c r="N64" s="185"/>
      <c r="O64" s="185"/>
      <c r="P64" s="153"/>
      <c r="Q64" s="154"/>
      <c r="R64" s="155"/>
    </row>
    <row r="65" spans="1:18" s="46" customFormat="1" ht="9" customHeight="1">
      <c r="A65" s="183"/>
      <c r="B65" s="150"/>
      <c r="C65" s="150"/>
      <c r="D65" s="158"/>
      <c r="E65" s="150"/>
      <c r="F65" s="150"/>
      <c r="G65" s="150"/>
      <c r="H65" s="150"/>
      <c r="I65" s="158"/>
      <c r="J65" s="150"/>
      <c r="K65" s="187"/>
      <c r="L65" s="150"/>
      <c r="M65" s="185"/>
      <c r="N65" s="185"/>
      <c r="O65" s="185"/>
      <c r="P65" s="153"/>
      <c r="Q65" s="154"/>
      <c r="R65" s="155"/>
    </row>
    <row r="66" spans="1:18" s="46" customFormat="1" ht="9" customHeight="1">
      <c r="A66" s="183"/>
      <c r="B66" s="158"/>
      <c r="C66" s="158"/>
      <c r="D66" s="158"/>
      <c r="E66" s="150"/>
      <c r="F66" s="150"/>
      <c r="H66" s="150"/>
      <c r="I66" s="158"/>
      <c r="J66" s="186"/>
      <c r="K66" s="158"/>
      <c r="L66" s="150"/>
      <c r="M66" s="185"/>
      <c r="N66" s="185"/>
      <c r="O66" s="185"/>
      <c r="P66" s="153"/>
      <c r="Q66" s="154"/>
      <c r="R66" s="155"/>
    </row>
    <row r="67" spans="1:18" s="46" customFormat="1" ht="9" customHeight="1">
      <c r="A67" s="183"/>
      <c r="B67" s="150"/>
      <c r="C67" s="150"/>
      <c r="D67" s="158"/>
      <c r="E67" s="150"/>
      <c r="F67" s="150"/>
      <c r="G67" s="150"/>
      <c r="H67" s="150"/>
      <c r="I67" s="158"/>
      <c r="J67" s="150"/>
      <c r="K67" s="150"/>
      <c r="L67" s="150"/>
      <c r="M67" s="185"/>
      <c r="N67" s="185"/>
      <c r="O67" s="185"/>
      <c r="P67" s="153"/>
      <c r="Q67" s="154"/>
      <c r="R67" s="155"/>
    </row>
    <row r="68" spans="1:18" s="46" customFormat="1" ht="9" customHeight="1">
      <c r="A68" s="183"/>
      <c r="B68" s="158"/>
      <c r="C68" s="158"/>
      <c r="D68" s="158"/>
      <c r="E68" s="150"/>
      <c r="F68" s="150"/>
      <c r="H68" s="186"/>
      <c r="I68" s="158"/>
      <c r="J68" s="150"/>
      <c r="K68" s="150"/>
      <c r="L68" s="150"/>
      <c r="M68" s="185"/>
      <c r="N68" s="185"/>
      <c r="O68" s="185"/>
      <c r="P68" s="153"/>
      <c r="Q68" s="154"/>
      <c r="R68" s="155"/>
    </row>
    <row r="69" spans="1:18" s="46" customFormat="1" ht="9" customHeight="1">
      <c r="A69" s="184"/>
      <c r="B69" s="150"/>
      <c r="C69" s="150"/>
      <c r="D69" s="158"/>
      <c r="E69" s="150"/>
      <c r="F69" s="150"/>
      <c r="G69" s="150"/>
      <c r="H69" s="150"/>
      <c r="I69" s="158"/>
      <c r="J69" s="150"/>
      <c r="K69" s="150"/>
      <c r="L69" s="150"/>
      <c r="M69" s="150"/>
      <c r="N69" s="151"/>
      <c r="O69" s="151"/>
      <c r="P69" s="153"/>
      <c r="Q69" s="154"/>
      <c r="R69" s="155"/>
    </row>
    <row r="70" spans="1:18" s="2" customFormat="1" ht="6.75" customHeight="1">
      <c r="A70" s="189"/>
      <c r="B70" s="189"/>
      <c r="C70" s="189"/>
      <c r="D70" s="189"/>
      <c r="E70" s="190"/>
      <c r="F70" s="190"/>
      <c r="G70" s="190"/>
      <c r="H70" s="190"/>
      <c r="I70" s="191"/>
      <c r="J70" s="192"/>
      <c r="K70" s="193"/>
      <c r="L70" s="192"/>
      <c r="M70" s="193"/>
      <c r="N70" s="192"/>
      <c r="O70" s="193"/>
      <c r="P70" s="192"/>
      <c r="Q70" s="193"/>
      <c r="R70" s="194"/>
    </row>
    <row r="71" spans="1:17" s="18" customFormat="1" ht="10.5" customHeight="1">
      <c r="A71" s="195" t="s">
        <v>41</v>
      </c>
      <c r="B71" s="196"/>
      <c r="C71" s="197"/>
      <c r="D71" s="198" t="s">
        <v>42</v>
      </c>
      <c r="E71" s="199" t="s">
        <v>43</v>
      </c>
      <c r="F71" s="198"/>
      <c r="G71" s="200"/>
      <c r="H71" s="201"/>
      <c r="I71" s="198" t="s">
        <v>42</v>
      </c>
      <c r="J71" s="199" t="s">
        <v>62</v>
      </c>
      <c r="K71" s="202"/>
      <c r="L71" s="199" t="s">
        <v>44</v>
      </c>
      <c r="M71" s="203"/>
      <c r="N71" s="204" t="s">
        <v>45</v>
      </c>
      <c r="O71" s="204"/>
      <c r="P71" s="205"/>
      <c r="Q71" s="206"/>
    </row>
    <row r="72" spans="1:17" s="18" customFormat="1" ht="9" customHeight="1">
      <c r="A72" s="208" t="s">
        <v>46</v>
      </c>
      <c r="B72" s="207"/>
      <c r="C72" s="209"/>
      <c r="D72" s="210">
        <v>1</v>
      </c>
      <c r="E72" s="64" t="s">
        <v>95</v>
      </c>
      <c r="F72" s="211"/>
      <c r="G72" s="64"/>
      <c r="H72" s="63"/>
      <c r="I72" s="212" t="s">
        <v>47</v>
      </c>
      <c r="J72" s="207"/>
      <c r="K72" s="213"/>
      <c r="L72" s="207"/>
      <c r="M72" s="214"/>
      <c r="N72" s="215" t="s">
        <v>48</v>
      </c>
      <c r="O72" s="216"/>
      <c r="P72" s="216"/>
      <c r="Q72" s="217"/>
    </row>
    <row r="73" spans="1:17" s="18" customFormat="1" ht="9" customHeight="1">
      <c r="A73" s="208" t="s">
        <v>49</v>
      </c>
      <c r="B73" s="207"/>
      <c r="C73" s="209"/>
      <c r="D73" s="210">
        <v>2</v>
      </c>
      <c r="E73" s="64" t="s">
        <v>77</v>
      </c>
      <c r="F73" s="211"/>
      <c r="G73" s="64"/>
      <c r="H73" s="63"/>
      <c r="I73" s="212" t="s">
        <v>50</v>
      </c>
      <c r="J73" s="207"/>
      <c r="K73" s="213"/>
      <c r="L73" s="207"/>
      <c r="M73" s="214"/>
      <c r="N73" s="218"/>
      <c r="O73" s="219"/>
      <c r="P73" s="220"/>
      <c r="Q73" s="221"/>
    </row>
    <row r="74" spans="1:17" s="18" customFormat="1" ht="9" customHeight="1">
      <c r="A74" s="222" t="s">
        <v>51</v>
      </c>
      <c r="B74" s="220"/>
      <c r="C74" s="223"/>
      <c r="D74" s="210">
        <v>3</v>
      </c>
      <c r="E74" s="64" t="s">
        <v>79</v>
      </c>
      <c r="F74" s="211"/>
      <c r="G74" s="64"/>
      <c r="H74" s="63"/>
      <c r="I74" s="212" t="s">
        <v>52</v>
      </c>
      <c r="J74" s="207"/>
      <c r="K74" s="213"/>
      <c r="L74" s="207"/>
      <c r="M74" s="214"/>
      <c r="N74" s="215" t="s">
        <v>53</v>
      </c>
      <c r="O74" s="216"/>
      <c r="P74" s="216"/>
      <c r="Q74" s="217"/>
    </row>
    <row r="75" spans="1:17" s="18" customFormat="1" ht="9" customHeight="1">
      <c r="A75" s="224"/>
      <c r="B75" s="133"/>
      <c r="C75" s="225"/>
      <c r="D75" s="210">
        <v>4</v>
      </c>
      <c r="E75" s="64">
        <f>IF(D75&gt;$Q$79,,UPPER(VLOOKUP(D75,'Women 35+ Draw Prep'!$A$7:$R$134,2)))</f>
        <v>0</v>
      </c>
      <c r="F75" s="211"/>
      <c r="G75" s="64"/>
      <c r="H75" s="63"/>
      <c r="I75" s="212" t="s">
        <v>54</v>
      </c>
      <c r="J75" s="207"/>
      <c r="K75" s="213"/>
      <c r="L75" s="207"/>
      <c r="M75" s="214"/>
      <c r="N75" s="207"/>
      <c r="O75" s="213"/>
      <c r="P75" s="207"/>
      <c r="Q75" s="214"/>
    </row>
    <row r="76" spans="1:17" s="18" customFormat="1" ht="9" customHeight="1">
      <c r="A76" s="226" t="s">
        <v>55</v>
      </c>
      <c r="B76" s="227"/>
      <c r="C76" s="228"/>
      <c r="D76" s="210"/>
      <c r="E76" s="64"/>
      <c r="F76" s="211"/>
      <c r="G76" s="64"/>
      <c r="H76" s="63"/>
      <c r="I76" s="212" t="s">
        <v>56</v>
      </c>
      <c r="J76" s="207"/>
      <c r="K76" s="213"/>
      <c r="L76" s="207"/>
      <c r="M76" s="214"/>
      <c r="N76" s="220"/>
      <c r="O76" s="219"/>
      <c r="P76" s="220"/>
      <c r="Q76" s="221"/>
    </row>
    <row r="77" spans="1:17" s="18" customFormat="1" ht="9" customHeight="1">
      <c r="A77" s="208" t="s">
        <v>46</v>
      </c>
      <c r="B77" s="207"/>
      <c r="C77" s="209"/>
      <c r="D77" s="210"/>
      <c r="E77" s="64"/>
      <c r="F77" s="211"/>
      <c r="G77" s="64"/>
      <c r="H77" s="63"/>
      <c r="I77" s="212" t="s">
        <v>57</v>
      </c>
      <c r="J77" s="207"/>
      <c r="K77" s="213"/>
      <c r="L77" s="207"/>
      <c r="M77" s="214"/>
      <c r="N77" s="215" t="s">
        <v>19</v>
      </c>
      <c r="O77" s="216"/>
      <c r="P77" s="216"/>
      <c r="Q77" s="217"/>
    </row>
    <row r="78" spans="1:17" s="18" customFormat="1" ht="9" customHeight="1">
      <c r="A78" s="208" t="s">
        <v>58</v>
      </c>
      <c r="B78" s="207"/>
      <c r="C78" s="229"/>
      <c r="D78" s="210"/>
      <c r="E78" s="64"/>
      <c r="F78" s="211"/>
      <c r="G78" s="64"/>
      <c r="H78" s="63"/>
      <c r="I78" s="212" t="s">
        <v>59</v>
      </c>
      <c r="J78" s="207"/>
      <c r="K78" s="213"/>
      <c r="L78" s="207"/>
      <c r="M78" s="214"/>
      <c r="N78" s="207"/>
      <c r="O78" s="213"/>
      <c r="P78" s="207"/>
      <c r="Q78" s="214"/>
    </row>
    <row r="79" spans="1:17" s="18" customFormat="1" ht="9" customHeight="1">
      <c r="A79" s="222" t="s">
        <v>60</v>
      </c>
      <c r="B79" s="220"/>
      <c r="C79" s="230"/>
      <c r="D79" s="231"/>
      <c r="E79" s="232"/>
      <c r="F79" s="233"/>
      <c r="G79" s="232"/>
      <c r="H79" s="234"/>
      <c r="I79" s="235" t="s">
        <v>61</v>
      </c>
      <c r="J79" s="220"/>
      <c r="K79" s="219"/>
      <c r="L79" s="220"/>
      <c r="M79" s="221"/>
      <c r="N79" s="220" t="str">
        <f>Q4</f>
        <v>ΒΑΒΙΤΣΑ/ΠΑΠΑΔΟΠΟΥΛΟΣ</v>
      </c>
      <c r="O79" s="219"/>
      <c r="P79" s="220"/>
      <c r="Q79" s="236">
        <f>MIN(4,'Women 35+ Draw Prep'!R5)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5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2" stopIfTrue="1">
      <formula>AND($N$1="CU",H8="Umpire")</formula>
    </cfRule>
    <cfRule type="expression" priority="3" dxfId="11" stopIfTrue="1">
      <formula>AND($N$1="CU",H8&lt;&gt;"Umpire",I8&lt;&gt;"")</formula>
    </cfRule>
    <cfRule type="expression" priority="4" dxfId="10" stopIfTrue="1">
      <formula>AND($N$1="CU",H8&lt;&gt;"Umpire")</formula>
    </cfRule>
  </conditionalFormatting>
  <conditionalFormatting sqref="D53 D47 D45 D43 D41 D39 D69 D67 D49 D65 D63 D61 D59 D57 D55 D51">
    <cfRule type="expression" priority="5" dxfId="0" stopIfTrue="1">
      <formula>AND($D39&lt;9,$C39&gt;0)</formula>
    </cfRule>
  </conditionalFormatting>
  <conditionalFormatting sqref="E55 E57 E59 E61 E63 E65 E67 E69 E39 E41 E43 E45 E47 E49 E51 E53">
    <cfRule type="cellIs" priority="6" dxfId="1" operator="equal" stopIfTrue="1">
      <formula>"Bye"</formula>
    </cfRule>
    <cfRule type="expression" priority="7" dxfId="5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5" stopIfTrue="1">
      <formula>I8="as"</formula>
    </cfRule>
    <cfRule type="expression" priority="9" dxfId="5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3" operator="equal" stopIfTrue="1">
      <formula>"QA"</formula>
    </cfRule>
    <cfRule type="cellIs" priority="11" dxfId="3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35 E37 E25 E33 E31 E29 E27 E23 E19 E21 E9 E17 E15 E13 E11 E7">
    <cfRule type="cellIs" priority="13" dxfId="1" operator="equal" stopIfTrue="1">
      <formula>"Bye"</formula>
    </cfRule>
  </conditionalFormatting>
  <conditionalFormatting sqref="D9 D7 D11 D13 D15 D17 D19 D21 D23 D25 D27 D29 D31 D33 D35 D37">
    <cfRule type="expression" priority="14" dxfId="0" stopIfTrue="1">
      <formula>$D7&lt;5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ITF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ITF Junior Week 2005 v1.0</dc:title>
  <dc:subject>Forms for ITF Junior Circuit events</dc:subject>
  <dc:creator>Pc</dc:creator>
  <cp:keywords/>
  <dc:description>Copyright © ITF Limited, trading as the International Tennis Federation, 2005.
All rights reserved. Reproduction of this work in whole or in part, without the prior permission of the ITF is prohibited.</dc:description>
  <cp:lastModifiedBy>Pc</cp:lastModifiedBy>
  <cp:lastPrinted>2008-06-09T06:16:24Z</cp:lastPrinted>
  <dcterms:created xsi:type="dcterms:W3CDTF">1998-01-18T23:10:02Z</dcterms:created>
  <dcterms:modified xsi:type="dcterms:W3CDTF">2015-11-04T10:07:06Z</dcterms:modified>
  <cp:category>ITF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