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05" yWindow="-45" windowWidth="11940" windowHeight="6780" tabRatio="560" activeTab="3"/>
  </bookViews>
  <sheets>
    <sheet name="Week SetUp" sheetId="1" r:id="rId1"/>
    <sheet name="SetUp Officials" sheetId="2" r:id="rId2"/>
    <sheet name="G16 Si Main Draw Prep" sheetId="83" r:id="rId3"/>
    <sheet name="G16 Si Main 16" sheetId="16" r:id="rId4"/>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3">'G16 Si Main 16'!$A$1:$Q$79</definedName>
    <definedName name="_xlnm.Print_Area" localSheetId="2">'G16 Si Main Draw Prep'!$A$1:$S$134</definedName>
    <definedName name="_xlnm.Print_Area" localSheetId="1">'SetUp Officials'!$A$1:$N$29</definedName>
    <definedName name="_xlnm.Print_Titles" localSheetId="2">'G16 Si Main Draw Prep'!$1:$6</definedName>
  </definedNames>
  <calcPr calcId="125725" iterate="1"/>
</workbook>
</file>

<file path=xl/calcChain.xml><?xml version="1.0" encoding="utf-8"?>
<calcChain xmlns="http://schemas.openxmlformats.org/spreadsheetml/2006/main">
  <c r="O4" i="16"/>
  <c r="P22" i="2"/>
  <c r="P23"/>
  <c r="P24"/>
  <c r="P25"/>
  <c r="P26"/>
  <c r="P27"/>
  <c r="P28"/>
  <c r="P29"/>
  <c r="E7" i="16"/>
  <c r="H37"/>
  <c r="F37"/>
  <c r="E37"/>
  <c r="C37"/>
  <c r="B37"/>
  <c r="H35"/>
  <c r="F35"/>
  <c r="E35"/>
  <c r="C35"/>
  <c r="B35"/>
  <c r="H33"/>
  <c r="F33"/>
  <c r="E33"/>
  <c r="C33"/>
  <c r="B33"/>
  <c r="H31"/>
  <c r="F31"/>
  <c r="E31"/>
  <c r="C31"/>
  <c r="B31"/>
  <c r="H29"/>
  <c r="F29"/>
  <c r="E29"/>
  <c r="C29"/>
  <c r="B29"/>
  <c r="H27"/>
  <c r="F27"/>
  <c r="E27"/>
  <c r="C27"/>
  <c r="B27"/>
  <c r="H25"/>
  <c r="F25"/>
  <c r="E25"/>
  <c r="C25"/>
  <c r="B25"/>
  <c r="H23"/>
  <c r="F23"/>
  <c r="E23"/>
  <c r="C23"/>
  <c r="B23"/>
  <c r="H21"/>
  <c r="F21"/>
  <c r="E21"/>
  <c r="C21"/>
  <c r="B21"/>
  <c r="H19"/>
  <c r="F19"/>
  <c r="E19"/>
  <c r="C19"/>
  <c r="B19"/>
  <c r="H17"/>
  <c r="F17"/>
  <c r="E17"/>
  <c r="C17"/>
  <c r="B17"/>
  <c r="H15"/>
  <c r="F15"/>
  <c r="E15"/>
  <c r="C15"/>
  <c r="B15"/>
  <c r="H13"/>
  <c r="F13"/>
  <c r="E13"/>
  <c r="C13"/>
  <c r="B13"/>
  <c r="H11"/>
  <c r="F11"/>
  <c r="E11"/>
  <c r="C11"/>
  <c r="B11"/>
  <c r="H9"/>
  <c r="F9"/>
  <c r="C9"/>
  <c r="B9"/>
  <c r="H7"/>
  <c r="F7"/>
  <c r="C7"/>
  <c r="B7"/>
  <c r="N79"/>
  <c r="J36"/>
  <c r="L34"/>
  <c r="J32"/>
  <c r="N30"/>
  <c r="J28"/>
  <c r="L26"/>
  <c r="J24"/>
  <c r="P22"/>
  <c r="J20"/>
  <c r="L18"/>
  <c r="T16"/>
  <c r="J16"/>
  <c r="N14"/>
  <c r="J12"/>
  <c r="L10"/>
  <c r="J8"/>
  <c r="T7"/>
  <c r="J4"/>
  <c r="F4"/>
  <c r="A4"/>
  <c r="A2"/>
  <c r="A1"/>
  <c r="R5" i="83"/>
  <c r="Q79" i="16" s="1"/>
  <c r="T15"/>
  <c r="T14"/>
  <c r="T13"/>
  <c r="T12"/>
  <c r="T11"/>
  <c r="T10"/>
  <c r="T9"/>
  <c r="T8"/>
  <c r="K8" i="83"/>
  <c r="L8"/>
  <c r="M8"/>
  <c r="Q8"/>
  <c r="N8" s="1"/>
  <c r="K9"/>
  <c r="L9"/>
  <c r="M9"/>
  <c r="Q9"/>
  <c r="N9"/>
  <c r="K10"/>
  <c r="L10"/>
  <c r="M10"/>
  <c r="Q10"/>
  <c r="N10" s="1"/>
  <c r="L11"/>
  <c r="K11"/>
  <c r="M11"/>
  <c r="Q11"/>
  <c r="N11" s="1"/>
  <c r="L12"/>
  <c r="K12"/>
  <c r="M12"/>
  <c r="Q12"/>
  <c r="N12" s="1"/>
  <c r="L13"/>
  <c r="K13"/>
  <c r="M13"/>
  <c r="Q13"/>
  <c r="N13"/>
  <c r="L14"/>
  <c r="K14"/>
  <c r="M14"/>
  <c r="Q14"/>
  <c r="N14" s="1"/>
  <c r="L15"/>
  <c r="K15"/>
  <c r="M15"/>
  <c r="Q15"/>
  <c r="N15" s="1"/>
  <c r="K16"/>
  <c r="L16"/>
  <c r="M16"/>
  <c r="Q16"/>
  <c r="N16" s="1"/>
  <c r="K17"/>
  <c r="L17"/>
  <c r="M17"/>
  <c r="Q17"/>
  <c r="N17"/>
  <c r="K18"/>
  <c r="L18"/>
  <c r="M18"/>
  <c r="Q18"/>
  <c r="N18" s="1"/>
  <c r="K19"/>
  <c r="L19"/>
  <c r="M19"/>
  <c r="Q19"/>
  <c r="N19" s="1"/>
  <c r="K20"/>
  <c r="L20"/>
  <c r="M20"/>
  <c r="Q20"/>
  <c r="N20" s="1"/>
  <c r="K21"/>
  <c r="L21"/>
  <c r="M21"/>
  <c r="Q21"/>
  <c r="N21"/>
  <c r="K22"/>
  <c r="L22"/>
  <c r="M22"/>
  <c r="Q22"/>
  <c r="N22" s="1"/>
  <c r="K23"/>
  <c r="L23"/>
  <c r="M23"/>
  <c r="Q23"/>
  <c r="N23" s="1"/>
  <c r="K24"/>
  <c r="L24"/>
  <c r="M24"/>
  <c r="Q24"/>
  <c r="N24" s="1"/>
  <c r="K25"/>
  <c r="L25"/>
  <c r="M25"/>
  <c r="Q25"/>
  <c r="N25"/>
  <c r="K26"/>
  <c r="L26"/>
  <c r="M26"/>
  <c r="Q26"/>
  <c r="N26" s="1"/>
  <c r="K27"/>
  <c r="L27"/>
  <c r="M27"/>
  <c r="Q27"/>
  <c r="N27" s="1"/>
  <c r="K28"/>
  <c r="L28"/>
  <c r="M28"/>
  <c r="Q28"/>
  <c r="N28" s="1"/>
  <c r="K29"/>
  <c r="L29"/>
  <c r="M29"/>
  <c r="Q29"/>
  <c r="N29"/>
  <c r="K30"/>
  <c r="L30"/>
  <c r="M30"/>
  <c r="Q30"/>
  <c r="N30" s="1"/>
  <c r="K31"/>
  <c r="L31"/>
  <c r="M31"/>
  <c r="Q31"/>
  <c r="N31" s="1"/>
  <c r="K32"/>
  <c r="L32"/>
  <c r="M32"/>
  <c r="Q32"/>
  <c r="N32" s="1"/>
  <c r="K33"/>
  <c r="L33"/>
  <c r="M33"/>
  <c r="Q33"/>
  <c r="N33"/>
  <c r="K34"/>
  <c r="L34"/>
  <c r="M34"/>
  <c r="Q34"/>
  <c r="N34" s="1"/>
  <c r="K35"/>
  <c r="L35"/>
  <c r="M35"/>
  <c r="Q35"/>
  <c r="N35" s="1"/>
  <c r="K36"/>
  <c r="L36"/>
  <c r="M36"/>
  <c r="Q36"/>
  <c r="N36" s="1"/>
  <c r="K37"/>
  <c r="L37"/>
  <c r="M37"/>
  <c r="Q37"/>
  <c r="N37"/>
  <c r="K38"/>
  <c r="L38"/>
  <c r="M38"/>
  <c r="Q38"/>
  <c r="N38" s="1"/>
  <c r="K39"/>
  <c r="L39"/>
  <c r="M39"/>
  <c r="Q39"/>
  <c r="N39" s="1"/>
  <c r="K40"/>
  <c r="L40"/>
  <c r="M40"/>
  <c r="Q40"/>
  <c r="N40" s="1"/>
  <c r="K41"/>
  <c r="L41"/>
  <c r="M41"/>
  <c r="Q41"/>
  <c r="N41"/>
  <c r="K42"/>
  <c r="L42"/>
  <c r="M42"/>
  <c r="Q42"/>
  <c r="N42" s="1"/>
  <c r="K43"/>
  <c r="L43"/>
  <c r="M43"/>
  <c r="Q43"/>
  <c r="N43" s="1"/>
  <c r="K44"/>
  <c r="L44"/>
  <c r="M44"/>
  <c r="Q44"/>
  <c r="N44" s="1"/>
  <c r="K45"/>
  <c r="L45"/>
  <c r="M45"/>
  <c r="Q45"/>
  <c r="N45"/>
  <c r="K46"/>
  <c r="L46"/>
  <c r="M46"/>
  <c r="Q46"/>
  <c r="N46" s="1"/>
  <c r="K47"/>
  <c r="L47"/>
  <c r="M47"/>
  <c r="Q47"/>
  <c r="N47" s="1"/>
  <c r="K48"/>
  <c r="L48"/>
  <c r="M48"/>
  <c r="Q48"/>
  <c r="N48" s="1"/>
  <c r="K49"/>
  <c r="L49"/>
  <c r="M49"/>
  <c r="Q49"/>
  <c r="N49"/>
  <c r="K50"/>
  <c r="L50"/>
  <c r="M50"/>
  <c r="Q50"/>
  <c r="N50" s="1"/>
  <c r="K51"/>
  <c r="L51"/>
  <c r="M51"/>
  <c r="Q51"/>
  <c r="N51" s="1"/>
  <c r="K52"/>
  <c r="L52"/>
  <c r="M52"/>
  <c r="Q52"/>
  <c r="N52" s="1"/>
  <c r="K53"/>
  <c r="L53"/>
  <c r="M53"/>
  <c r="Q53"/>
  <c r="N53"/>
  <c r="K54"/>
  <c r="L54"/>
  <c r="M54"/>
  <c r="Q54"/>
  <c r="N54" s="1"/>
  <c r="K55"/>
  <c r="L55"/>
  <c r="M55"/>
  <c r="Q55"/>
  <c r="N55" s="1"/>
  <c r="K56"/>
  <c r="L56"/>
  <c r="M56"/>
  <c r="Q56"/>
  <c r="N56" s="1"/>
  <c r="K57"/>
  <c r="L57"/>
  <c r="M57"/>
  <c r="Q57"/>
  <c r="N57"/>
  <c r="K58"/>
  <c r="L58"/>
  <c r="M58"/>
  <c r="Q58"/>
  <c r="N58" s="1"/>
  <c r="K59"/>
  <c r="L59"/>
  <c r="M59"/>
  <c r="Q59"/>
  <c r="N59" s="1"/>
  <c r="K60"/>
  <c r="L60"/>
  <c r="M60"/>
  <c r="Q60"/>
  <c r="N60" s="1"/>
  <c r="K61"/>
  <c r="L61"/>
  <c r="M61"/>
  <c r="Q61"/>
  <c r="N61"/>
  <c r="K62"/>
  <c r="L62"/>
  <c r="M62"/>
  <c r="Q62"/>
  <c r="N62" s="1"/>
  <c r="K63"/>
  <c r="L63"/>
  <c r="M63"/>
  <c r="Q63"/>
  <c r="N63" s="1"/>
  <c r="K64"/>
  <c r="L64"/>
  <c r="M64"/>
  <c r="Q64"/>
  <c r="N64" s="1"/>
  <c r="K65"/>
  <c r="L65"/>
  <c r="M65"/>
  <c r="Q65"/>
  <c r="N65"/>
  <c r="K66"/>
  <c r="L66"/>
  <c r="M66"/>
  <c r="Q66"/>
  <c r="N66" s="1"/>
  <c r="K67"/>
  <c r="L67"/>
  <c r="M67"/>
  <c r="Q67"/>
  <c r="N67" s="1"/>
  <c r="K68"/>
  <c r="L68"/>
  <c r="M68"/>
  <c r="Q68"/>
  <c r="N68" s="1"/>
  <c r="K69"/>
  <c r="L69"/>
  <c r="M69"/>
  <c r="Q69"/>
  <c r="N69"/>
  <c r="K70"/>
  <c r="L70"/>
  <c r="M70"/>
  <c r="Q70"/>
  <c r="N70" s="1"/>
  <c r="K71"/>
  <c r="L71"/>
  <c r="M71"/>
  <c r="Q71"/>
  <c r="N71" s="1"/>
  <c r="K72"/>
  <c r="L72"/>
  <c r="M72"/>
  <c r="Q72"/>
  <c r="N72" s="1"/>
  <c r="K73"/>
  <c r="L73"/>
  <c r="M73"/>
  <c r="Q73"/>
  <c r="N73"/>
  <c r="K74"/>
  <c r="L74"/>
  <c r="M74"/>
  <c r="Q74"/>
  <c r="N74" s="1"/>
  <c r="K75"/>
  <c r="L75"/>
  <c r="M75"/>
  <c r="Q75"/>
  <c r="N75" s="1"/>
  <c r="K76"/>
  <c r="L76"/>
  <c r="M76"/>
  <c r="Q76"/>
  <c r="N76" s="1"/>
  <c r="K77"/>
  <c r="L77"/>
  <c r="M77"/>
  <c r="Q77"/>
  <c r="N77"/>
  <c r="K78"/>
  <c r="L78"/>
  <c r="M78"/>
  <c r="Q78"/>
  <c r="N78" s="1"/>
  <c r="K79"/>
  <c r="L79"/>
  <c r="M79"/>
  <c r="Q79"/>
  <c r="N79" s="1"/>
  <c r="K80"/>
  <c r="L80"/>
  <c r="M80"/>
  <c r="Q80"/>
  <c r="N80" s="1"/>
  <c r="K81"/>
  <c r="L81"/>
  <c r="M81"/>
  <c r="Q81"/>
  <c r="N81"/>
  <c r="K82"/>
  <c r="L82"/>
  <c r="M82"/>
  <c r="Q82"/>
  <c r="N82" s="1"/>
  <c r="K83"/>
  <c r="L83"/>
  <c r="M83"/>
  <c r="Q83"/>
  <c r="N83" s="1"/>
  <c r="K84"/>
  <c r="L84"/>
  <c r="M84"/>
  <c r="Q84"/>
  <c r="N84" s="1"/>
  <c r="K85"/>
  <c r="L85"/>
  <c r="M85"/>
  <c r="Q85"/>
  <c r="N85"/>
  <c r="K86"/>
  <c r="L86"/>
  <c r="M86"/>
  <c r="Q86"/>
  <c r="N86" s="1"/>
  <c r="K87"/>
  <c r="L87"/>
  <c r="M87"/>
  <c r="Q87"/>
  <c r="N87" s="1"/>
  <c r="K88"/>
  <c r="L88"/>
  <c r="M88"/>
  <c r="Q88"/>
  <c r="N88" s="1"/>
  <c r="K89"/>
  <c r="L89"/>
  <c r="M89"/>
  <c r="Q89"/>
  <c r="N89"/>
  <c r="K90"/>
  <c r="L90"/>
  <c r="M90"/>
  <c r="Q90"/>
  <c r="N90" s="1"/>
  <c r="K91"/>
  <c r="L91"/>
  <c r="M91"/>
  <c r="Q91"/>
  <c r="N91" s="1"/>
  <c r="K92"/>
  <c r="L92"/>
  <c r="M92"/>
  <c r="Q92"/>
  <c r="N92" s="1"/>
  <c r="K93"/>
  <c r="L93"/>
  <c r="M93"/>
  <c r="Q93"/>
  <c r="N93"/>
  <c r="K94"/>
  <c r="L94"/>
  <c r="M94"/>
  <c r="Q94"/>
  <c r="N94" s="1"/>
  <c r="K95"/>
  <c r="L95"/>
  <c r="M95"/>
  <c r="Q95"/>
  <c r="N95" s="1"/>
  <c r="K96"/>
  <c r="L96"/>
  <c r="M96"/>
  <c r="Q96"/>
  <c r="N96" s="1"/>
  <c r="K97"/>
  <c r="L97"/>
  <c r="M97"/>
  <c r="Q97"/>
  <c r="N97"/>
  <c r="K98"/>
  <c r="L98"/>
  <c r="M98"/>
  <c r="Q98"/>
  <c r="N98" s="1"/>
  <c r="K99"/>
  <c r="L99"/>
  <c r="M99"/>
  <c r="Q99"/>
  <c r="N99" s="1"/>
  <c r="K100"/>
  <c r="L100"/>
  <c r="M100"/>
  <c r="Q100"/>
  <c r="N100" s="1"/>
  <c r="K101"/>
  <c r="L101"/>
  <c r="M101"/>
  <c r="Q101"/>
  <c r="N101"/>
  <c r="K102"/>
  <c r="L102"/>
  <c r="M102"/>
  <c r="Q102"/>
  <c r="N102" s="1"/>
  <c r="K103"/>
  <c r="L103"/>
  <c r="M103"/>
  <c r="Q103"/>
  <c r="N103" s="1"/>
  <c r="K104"/>
  <c r="L104"/>
  <c r="M104"/>
  <c r="Q104"/>
  <c r="N104" s="1"/>
  <c r="K105"/>
  <c r="L105"/>
  <c r="M105"/>
  <c r="Q105"/>
  <c r="N105"/>
  <c r="K106"/>
  <c r="L106"/>
  <c r="M106"/>
  <c r="Q106"/>
  <c r="N106" s="1"/>
  <c r="K107"/>
  <c r="L107"/>
  <c r="M107"/>
  <c r="Q107"/>
  <c r="N107" s="1"/>
  <c r="K108"/>
  <c r="L108"/>
  <c r="M108"/>
  <c r="Q108"/>
  <c r="N108" s="1"/>
  <c r="K109"/>
  <c r="L109"/>
  <c r="M109"/>
  <c r="Q109"/>
  <c r="N109"/>
  <c r="K110"/>
  <c r="L110"/>
  <c r="M110"/>
  <c r="Q110"/>
  <c r="N110" s="1"/>
  <c r="K111"/>
  <c r="L111"/>
  <c r="M111"/>
  <c r="Q111"/>
  <c r="N111" s="1"/>
  <c r="K112"/>
  <c r="L112"/>
  <c r="M112"/>
  <c r="Q112"/>
  <c r="N112" s="1"/>
  <c r="K113"/>
  <c r="L113"/>
  <c r="M113"/>
  <c r="Q113"/>
  <c r="N113"/>
  <c r="K114"/>
  <c r="L114"/>
  <c r="M114"/>
  <c r="Q114"/>
  <c r="N114" s="1"/>
  <c r="K115"/>
  <c r="L115"/>
  <c r="M115"/>
  <c r="Q115"/>
  <c r="N115" s="1"/>
  <c r="K116"/>
  <c r="L116"/>
  <c r="M116"/>
  <c r="Q116"/>
  <c r="N116" s="1"/>
  <c r="K117"/>
  <c r="L117"/>
  <c r="M117"/>
  <c r="Q117"/>
  <c r="N117"/>
  <c r="K118"/>
  <c r="L118"/>
  <c r="M118"/>
  <c r="Q118"/>
  <c r="N118" s="1"/>
  <c r="K119"/>
  <c r="L119"/>
  <c r="M119"/>
  <c r="Q119"/>
  <c r="N119" s="1"/>
  <c r="K120"/>
  <c r="L120"/>
  <c r="M120"/>
  <c r="Q120"/>
  <c r="N120" s="1"/>
  <c r="K121"/>
  <c r="L121"/>
  <c r="M121"/>
  <c r="Q121"/>
  <c r="N121"/>
  <c r="K122"/>
  <c r="L122"/>
  <c r="M122"/>
  <c r="Q122"/>
  <c r="N122" s="1"/>
  <c r="K123"/>
  <c r="L123"/>
  <c r="M123"/>
  <c r="Q123"/>
  <c r="N123" s="1"/>
  <c r="K124"/>
  <c r="L124"/>
  <c r="M124"/>
  <c r="Q124"/>
  <c r="N124" s="1"/>
  <c r="K125"/>
  <c r="L125"/>
  <c r="M125"/>
  <c r="Q125"/>
  <c r="N125"/>
  <c r="K126"/>
  <c r="L126"/>
  <c r="M126"/>
  <c r="Q126"/>
  <c r="N126" s="1"/>
  <c r="K127"/>
  <c r="L127"/>
  <c r="M127"/>
  <c r="Q127"/>
  <c r="N127" s="1"/>
  <c r="K128"/>
  <c r="L128"/>
  <c r="M128"/>
  <c r="Q128"/>
  <c r="N128" s="1"/>
  <c r="K129"/>
  <c r="L129"/>
  <c r="M129"/>
  <c r="Q129"/>
  <c r="N129"/>
  <c r="K130"/>
  <c r="L130"/>
  <c r="M130"/>
  <c r="Q130"/>
  <c r="N130" s="1"/>
  <c r="K131"/>
  <c r="L131"/>
  <c r="M131"/>
  <c r="Q131"/>
  <c r="N131" s="1"/>
  <c r="K132"/>
  <c r="L132"/>
  <c r="M132"/>
  <c r="Q132"/>
  <c r="N132" s="1"/>
  <c r="K133"/>
  <c r="L133"/>
  <c r="M133"/>
  <c r="Q133"/>
  <c r="N133"/>
  <c r="K134"/>
  <c r="L134"/>
  <c r="M134"/>
  <c r="Q134"/>
  <c r="N134" s="1"/>
  <c r="K7"/>
  <c r="L7"/>
  <c r="M7"/>
  <c r="Q7"/>
  <c r="N7" s="1"/>
  <c r="J5"/>
  <c r="D5"/>
  <c r="C5"/>
  <c r="A5"/>
  <c r="A2"/>
  <c r="A1"/>
  <c r="B5" i="2"/>
  <c r="A5"/>
  <c r="A2"/>
  <c r="A1"/>
  <c r="E75" i="16" l="1"/>
  <c r="E73"/>
  <c r="E74"/>
  <c r="E72"/>
</calcChain>
</file>

<file path=xl/comments1.xml><?xml version="1.0" encoding="utf-8"?>
<comments xmlns="http://schemas.openxmlformats.org/spreadsheetml/2006/main">
  <authors>
    <author>Anders Wennberg</author>
  </authors>
  <commentList>
    <comment ref="O6" authorId="0">
      <text>
        <r>
          <rPr>
            <b/>
            <sz val="8"/>
            <color indexed="8"/>
            <rFont val="Tahoma"/>
            <family val="2"/>
          </rPr>
          <t>Player's final Acceptance Status:
DA= Direct Acceptance
WC=Wild Card
SE=Special Exempt
Q=Qualifier
LL=Lucky Loser
Blank=Not on draw</t>
        </r>
      </text>
    </comment>
    <comment ref="R6" authorId="0">
      <text>
        <r>
          <rPr>
            <b/>
            <sz val="8"/>
            <color indexed="8"/>
            <rFont val="Tahoma"/>
            <family val="2"/>
            <charset val="161"/>
          </rPr>
          <t>When the seeding list is ready: fill in Seed position 1,2,3,4,…
Leave blank for unseeded players</t>
        </r>
      </text>
    </comment>
  </commentList>
</comments>
</file>

<file path=xl/comments2.xml><?xml version="1.0" encoding="utf-8"?>
<comments xmlns="http://schemas.openxmlformats.org/spreadsheetml/2006/main">
  <authors>
    <author>Anders Wennberg</author>
  </authors>
  <commentList>
    <comment ref="D7" authorId="0">
      <text>
        <r>
          <rPr>
            <b/>
            <sz val="8"/>
            <color indexed="8"/>
            <rFont val="Tahoma"/>
            <family val="2"/>
            <charset val="161"/>
          </rPr>
          <t>Before making the draw:
On the Girls Main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<sst xmlns="http://schemas.openxmlformats.org/spreadsheetml/2006/main" count="155" uniqueCount="111">
  <si>
    <t>DO NOT DELETE THIS PAGE !!!</t>
  </si>
  <si>
    <t>FILL IN ALL GREEN FIELDS BELOW</t>
  </si>
  <si>
    <t>Tournament Title (full name)</t>
  </si>
  <si>
    <t>Event Category</t>
  </si>
  <si>
    <t>City, Country</t>
  </si>
  <si>
    <t>Inquiries and comments to:</t>
  </si>
  <si>
    <t>SETUP OFFICIALS</t>
  </si>
  <si>
    <t>Week of</t>
  </si>
  <si>
    <t>Fill in the names of the main 8 Chair Umpires in the green fields below. These names will then appear in dropdown lists in the draws. This way you can easily keep track of the Umpire for each match in the tournament.</t>
  </si>
  <si>
    <t>CHAIR UMPIRES</t>
  </si>
  <si>
    <t>Family name</t>
  </si>
  <si>
    <t>First name</t>
  </si>
  <si>
    <t>Umpire</t>
  </si>
  <si>
    <t>None</t>
  </si>
  <si>
    <t>Line</t>
  </si>
  <si>
    <t>Nat.</t>
  </si>
  <si>
    <t>Date of birth Day/Mth/Yr</t>
  </si>
  <si>
    <t>Accept status</t>
  </si>
  <si>
    <t>PREPARATION LIST</t>
  </si>
  <si>
    <t>DO NO DELETE THIS PAGE IF YOU ARE USING LINK-IN'S TO THE DRAW</t>
  </si>
  <si>
    <t>On
Accept. list
Yes</t>
  </si>
  <si>
    <t>Signed-in
Yes</t>
  </si>
  <si>
    <t>Pro-
Ranking</t>
  </si>
  <si>
    <t>Seed Sort</t>
  </si>
  <si>
    <t>AccSort</t>
  </si>
  <si>
    <t>Seed
Position</t>
  </si>
  <si>
    <t>CU</t>
  </si>
  <si>
    <t>St.</t>
  </si>
  <si>
    <t>Rank</t>
  </si>
  <si>
    <t>Seed</t>
  </si>
  <si>
    <t>Family Name</t>
  </si>
  <si>
    <t>Nationality</t>
  </si>
  <si>
    <t>2nd Round</t>
  </si>
  <si>
    <t>Semifinals</t>
  </si>
  <si>
    <t>Final</t>
  </si>
  <si>
    <t>Winner</t>
  </si>
  <si>
    <t>Acc. Ranking</t>
  </si>
  <si>
    <t>#</t>
  </si>
  <si>
    <t>Seeded players</t>
  </si>
  <si>
    <t>Replacing</t>
  </si>
  <si>
    <t>Draw date/time:</t>
  </si>
  <si>
    <t>Rkg Date</t>
  </si>
  <si>
    <t>1</t>
  </si>
  <si>
    <t>Last Accepted player</t>
  </si>
  <si>
    <t>2</t>
  </si>
  <si>
    <t>Last DA</t>
  </si>
  <si>
    <t>3</t>
  </si>
  <si>
    <t>Player representatives</t>
  </si>
  <si>
    <t>4</t>
  </si>
  <si>
    <t>5</t>
  </si>
  <si>
    <t>6</t>
  </si>
  <si>
    <t>7</t>
  </si>
  <si>
    <t>8</t>
  </si>
  <si>
    <t>Lucky Losers</t>
  </si>
  <si>
    <t>Referee</t>
  </si>
  <si>
    <t>MAIN DRAW</t>
  </si>
  <si>
    <t>U16 SetUp page</t>
  </si>
  <si>
    <t>Category</t>
  </si>
  <si>
    <t>All rights reserved. Reproduction of this work in whole or in part, without the prior permission of the ITF/Tennis Europe is prohibited.</t>
  </si>
  <si>
    <t>Referee's signature</t>
  </si>
  <si>
    <t>GIRLS U16 SINGLES MAIN DRAW</t>
  </si>
  <si>
    <t>G16</t>
  </si>
  <si>
    <t>EUR 16
Seed
Ranking</t>
  </si>
  <si>
    <t>National
Top 1-4</t>
  </si>
  <si>
    <t>NatSort</t>
  </si>
  <si>
    <t>EUR 16
Accept.
Ranking</t>
  </si>
  <si>
    <t>AccBasic</t>
  </si>
  <si>
    <t>NatSort
if not 
Seed</t>
  </si>
  <si>
    <t>National
Accept
Priority</t>
  </si>
  <si>
    <t>stephaniek@tenniseurope.org</t>
  </si>
  <si>
    <t>Week of (Monday). Use format, 15/01/2006 (day/month/year)</t>
  </si>
  <si>
    <t>Copyright © Tennis Europe, courtesy of ITF Limited, trading as the International Tennis Federation, 2006</t>
  </si>
  <si>
    <t>2006 v1.2</t>
  </si>
  <si>
    <t>ΚΟΛΟΚΟΤΡΩΝΕΙΑ TRIPOLIS TENNIS OPEN 2015</t>
  </si>
  <si>
    <t>9/10- 8-11- 2015</t>
  </si>
  <si>
    <t>AEK TRIPOLIS</t>
  </si>
  <si>
    <t>ΒΑΒΙΤΣΑ/ΠΑΠΑΔΟΠΟΥΛΟΣ</t>
  </si>
  <si>
    <t>1975.</t>
  </si>
  <si>
    <t>ΑΝΤΩΝΑΚΟΥ</t>
  </si>
  <si>
    <t>ΔΗΜΗΤΡΑ</t>
  </si>
  <si>
    <t>ΓΙΑΝΝΟΠΟΥΛΟΥ</t>
  </si>
  <si>
    <t>ΜΑΡΙΕΥΗ</t>
  </si>
  <si>
    <t>ΙΣΜΗΡΝΟΓΛΟΥ</t>
  </si>
  <si>
    <t>ΙΩΑΝΝΑ</t>
  </si>
  <si>
    <t xml:space="preserve">ΚΑΖΑ </t>
  </si>
  <si>
    <t>ΣΤΑΥΡΟΥΛΑ</t>
  </si>
  <si>
    <t>ΚΑΡΜΟΥ</t>
  </si>
  <si>
    <t>ΠΕΝΥ</t>
  </si>
  <si>
    <t>ΜΗΤΡΟΥ</t>
  </si>
  <si>
    <t>ΚΩΝΣΤΑΝΤΙΝΑ</t>
  </si>
  <si>
    <t>ΜΠΟΥΓΙΟΥΚΟΥ</t>
  </si>
  <si>
    <t>ΣΟΦΙΑ</t>
  </si>
  <si>
    <t>ΠΑΝΟΠΟΥΛΟΥ</t>
  </si>
  <si>
    <t>ΚΑΛΛΙΟΠΗ</t>
  </si>
  <si>
    <t>ΠΑΠΑΗΛΙΟΥ</t>
  </si>
  <si>
    <t>ΒΑΣΙΑ</t>
  </si>
  <si>
    <t>ΡΕΒΕΛΙΩΤΗ</t>
  </si>
  <si>
    <t>ΒΙΚΥ</t>
  </si>
  <si>
    <t>ΡΟΥΚΗ</t>
  </si>
  <si>
    <t>ΜΑΡΙΝΑ</t>
  </si>
  <si>
    <t>ΡΟΥΜΠΟΥ</t>
  </si>
  <si>
    <t>ΑΙΜΙΛΙΑ</t>
  </si>
  <si>
    <t>ΣΑΡΑΒΕΛΑΚΗ</t>
  </si>
  <si>
    <t>ΠΑΝΑΓΙΩΤΑ</t>
  </si>
  <si>
    <t>ΧΑΣΟΜΕΡΗ</t>
  </si>
  <si>
    <t>ΒΑΝΑ</t>
  </si>
  <si>
    <t>ΧΑΤΖΗΑΓΓΕΛΗ</t>
  </si>
  <si>
    <t>ΕΛΙΖΑ</t>
  </si>
  <si>
    <t>BYE</t>
  </si>
  <si>
    <t>WOMEN CONSOLATION</t>
  </si>
  <si>
    <t>a</t>
  </si>
</sst>
</file>

<file path=xl/styles.xml><?xml version="1.0" encoding="utf-8"?>
<styleSheet xmlns="http://schemas.openxmlformats.org/spreadsheetml/2006/main">
  <numFmts count="2">
    <numFmt numFmtId="164" formatCode="_-&quot;$&quot;* #,##0.00_-;\-&quot;$&quot;* #,##0.00_-;_-&quot;$&quot;* &quot;-&quot;??_-;_-@_-"/>
    <numFmt numFmtId="165" formatCode="dd\ mmm\ yy"/>
  </numFmts>
  <fonts count="67">
    <font>
      <sz val="10"/>
      <name val="Arial"/>
    </font>
    <font>
      <u/>
      <sz val="10"/>
      <color indexed="12"/>
      <name val="Arial"/>
      <family val="2"/>
      <charset val="161"/>
    </font>
    <font>
      <b/>
      <sz val="32"/>
      <name val="Arial"/>
      <family val="2"/>
    </font>
    <font>
      <sz val="20"/>
      <name val="Arial"/>
      <family val="2"/>
    </font>
    <font>
      <b/>
      <sz val="20"/>
      <color indexed="10"/>
      <name val="Arial"/>
      <family val="2"/>
    </font>
    <font>
      <sz val="9"/>
      <name val="Arial"/>
      <family val="2"/>
    </font>
    <font>
      <b/>
      <sz val="14"/>
      <color indexed="8"/>
      <name val="Arial"/>
      <family val="2"/>
    </font>
    <font>
      <sz val="7"/>
      <name val="Arial"/>
      <family val="2"/>
    </font>
    <font>
      <sz val="6"/>
      <name val="Arial"/>
      <family val="2"/>
    </font>
    <font>
      <b/>
      <sz val="20"/>
      <name val="Arial"/>
      <family val="2"/>
      <charset val="161"/>
    </font>
    <font>
      <b/>
      <sz val="20"/>
      <name val="Arial"/>
      <family val="2"/>
    </font>
    <font>
      <b/>
      <sz val="11"/>
      <name val="Arial"/>
      <family val="2"/>
    </font>
    <font>
      <b/>
      <i/>
      <sz val="10"/>
      <name val="Arial"/>
      <family val="2"/>
    </font>
    <font>
      <b/>
      <sz val="10"/>
      <name val="Arial"/>
      <family val="2"/>
    </font>
    <font>
      <sz val="10"/>
      <color indexed="9"/>
      <name val="Arial"/>
      <family val="2"/>
    </font>
    <font>
      <sz val="6"/>
      <color indexed="8"/>
      <name val="Arial"/>
      <family val="2"/>
    </font>
    <font>
      <b/>
      <sz val="8"/>
      <name val="Arial"/>
      <family val="2"/>
    </font>
    <font>
      <b/>
      <sz val="8"/>
      <color indexed="8"/>
      <name val="Arial"/>
      <family val="2"/>
    </font>
    <font>
      <sz val="10"/>
      <name val="Arial"/>
      <family val="2"/>
    </font>
    <font>
      <b/>
      <sz val="16"/>
      <name val="Arial"/>
      <family val="2"/>
    </font>
    <font>
      <b/>
      <sz val="14"/>
      <name val="Arial"/>
      <family val="2"/>
      <charset val="161"/>
    </font>
    <font>
      <b/>
      <sz val="7"/>
      <name val="Arial"/>
      <family val="2"/>
      <charset val="161"/>
    </font>
    <font>
      <b/>
      <sz val="7"/>
      <color indexed="8"/>
      <name val="Arial"/>
      <family val="2"/>
      <charset val="161"/>
    </font>
    <font>
      <sz val="8"/>
      <color indexed="8"/>
      <name val="Arial"/>
      <family val="2"/>
    </font>
    <font>
      <b/>
      <sz val="10"/>
      <color indexed="8"/>
      <name val="Arial"/>
      <family val="2"/>
    </font>
    <font>
      <sz val="10"/>
      <color indexed="8"/>
      <name val="Arial"/>
      <family val="2"/>
    </font>
    <font>
      <b/>
      <sz val="8"/>
      <color indexed="8"/>
      <name val="Arial"/>
      <family val="2"/>
      <charset val="161"/>
    </font>
    <font>
      <b/>
      <sz val="7"/>
      <name val="Arial"/>
      <family val="2"/>
    </font>
    <font>
      <sz val="8"/>
      <name val="Arial"/>
      <family val="2"/>
    </font>
    <font>
      <sz val="20"/>
      <color indexed="9"/>
      <name val="Arial"/>
      <family val="2"/>
    </font>
    <font>
      <b/>
      <i/>
      <sz val="10"/>
      <name val="Arial"/>
      <family val="2"/>
      <charset val="161"/>
    </font>
    <font>
      <sz val="11"/>
      <name val="Arial"/>
      <family val="2"/>
    </font>
    <font>
      <b/>
      <sz val="7"/>
      <color indexed="9"/>
      <name val="Arial"/>
      <family val="2"/>
      <charset val="161"/>
    </font>
    <font>
      <b/>
      <sz val="12"/>
      <name val="Arial"/>
      <family val="2"/>
    </font>
    <font>
      <sz val="7"/>
      <color indexed="8"/>
      <name val="Arial"/>
      <family val="2"/>
    </font>
    <font>
      <b/>
      <sz val="9"/>
      <name val="Arial"/>
      <family val="2"/>
    </font>
    <font>
      <b/>
      <sz val="8"/>
      <color indexed="8"/>
      <name val="Tahoma"/>
      <family val="2"/>
    </font>
    <font>
      <sz val="6"/>
      <color indexed="10"/>
      <name val="Arial"/>
      <family val="2"/>
    </font>
    <font>
      <sz val="6"/>
      <color indexed="9"/>
      <name val="Arial"/>
      <family val="2"/>
    </font>
    <font>
      <b/>
      <sz val="8"/>
      <color indexed="23"/>
      <name val="Arial"/>
      <family val="2"/>
    </font>
    <font>
      <b/>
      <sz val="8"/>
      <color indexed="8"/>
      <name val="Tahoma"/>
      <family val="2"/>
      <charset val="161"/>
    </font>
    <font>
      <sz val="7"/>
      <color indexed="9"/>
      <name val="Arial"/>
      <family val="2"/>
    </font>
    <font>
      <b/>
      <sz val="8"/>
      <color indexed="9"/>
      <name val="Arial"/>
      <family val="2"/>
    </font>
    <font>
      <b/>
      <sz val="8.5"/>
      <name val="Arial"/>
      <family val="2"/>
    </font>
    <font>
      <sz val="8.5"/>
      <name val="Arial"/>
      <family val="2"/>
      <charset val="161"/>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161"/>
    </font>
    <font>
      <sz val="10"/>
      <color indexed="8"/>
      <name val="Arial"/>
      <family val="2"/>
      <charset val="161"/>
    </font>
    <font>
      <i/>
      <sz val="6"/>
      <color indexed="9"/>
      <name val="Arial"/>
      <family val="2"/>
    </font>
    <font>
      <b/>
      <sz val="8.5"/>
      <color indexed="8"/>
      <name val="Arial"/>
      <family val="2"/>
    </font>
    <font>
      <b/>
      <sz val="8.5"/>
      <color indexed="8"/>
      <name val="Arial"/>
      <family val="2"/>
      <charset val="161"/>
    </font>
    <font>
      <b/>
      <sz val="10"/>
      <color indexed="8"/>
      <name val="Arial"/>
      <family val="2"/>
      <charset val="161"/>
    </font>
    <font>
      <b/>
      <sz val="8.5"/>
      <name val="Arial"/>
      <family val="2"/>
      <charset val="161"/>
    </font>
    <font>
      <sz val="14"/>
      <name val="Arial"/>
      <family val="2"/>
    </font>
    <font>
      <sz val="14"/>
      <color indexed="9"/>
      <name val="Arial"/>
      <family val="2"/>
    </font>
    <font>
      <b/>
      <sz val="7"/>
      <color indexed="8"/>
      <name val="Arial"/>
      <family val="2"/>
    </font>
    <font>
      <b/>
      <sz val="7"/>
      <color indexed="9"/>
      <name val="Arial"/>
      <family val="2"/>
    </font>
    <font>
      <sz val="8"/>
      <name val="Arial"/>
      <family val="2"/>
      <charset val="161"/>
    </font>
    <font>
      <b/>
      <sz val="28"/>
      <name val="Arial"/>
      <family val="2"/>
    </font>
    <font>
      <b/>
      <sz val="18"/>
      <name val="Arial"/>
      <family val="2"/>
    </font>
    <font>
      <u/>
      <sz val="7"/>
      <color indexed="12"/>
      <name val="Arial"/>
      <family val="2"/>
      <charset val="161"/>
    </font>
    <font>
      <sz val="10"/>
      <name val="Arial"/>
      <family val="2"/>
      <charset val="161"/>
    </font>
    <font>
      <sz val="8"/>
      <name val="Tahoma"/>
      <family val="2"/>
      <charset val="161"/>
    </font>
    <font>
      <i/>
      <sz val="8"/>
      <color indexed="10"/>
      <name val="Arial"/>
      <family val="2"/>
      <charset val="161"/>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
      <patternFill patternType="solid">
        <fgColor indexed="9"/>
        <bgColor indexed="64"/>
      </patternFill>
    </fill>
    <fill>
      <patternFill patternType="solid">
        <fgColor indexed="23"/>
        <bgColor indexed="64"/>
      </patternFill>
    </fill>
    <fill>
      <patternFill patternType="solid">
        <fgColor indexed="42"/>
        <bgColor indexed="64"/>
      </patternFill>
    </fill>
    <fill>
      <patternFill patternType="solid">
        <fgColor indexed="9"/>
        <bgColor indexed="8"/>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8"/>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164" fontId="64" fillId="0" borderId="0" applyFont="0" applyFill="0" applyBorder="0" applyAlignment="0" applyProtection="0"/>
  </cellStyleXfs>
  <cellXfs count="303">
    <xf numFmtId="0" fontId="0" fillId="0" borderId="0" xfId="0"/>
    <xf numFmtId="0" fontId="0" fillId="0" borderId="0" xfId="0" applyAlignment="1">
      <alignment horizontal="left"/>
    </xf>
    <xf numFmtId="0" fontId="0" fillId="0" borderId="0" xfId="0" applyAlignment="1">
      <alignment vertical="center"/>
    </xf>
    <xf numFmtId="0" fontId="2"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3" fillId="0" borderId="0" xfId="0" applyFont="1" applyAlignment="1">
      <alignment vertical="center"/>
    </xf>
    <xf numFmtId="0" fontId="4" fillId="3" borderId="1" xfId="0" applyFont="1" applyFill="1" applyBorder="1" applyAlignment="1">
      <alignment horizontal="centerContinuous" vertical="center"/>
    </xf>
    <xf numFmtId="0" fontId="4" fillId="3" borderId="2" xfId="0" applyFont="1" applyFill="1" applyBorder="1" applyAlignment="1">
      <alignment horizontal="centerContinuous" vertical="center"/>
    </xf>
    <xf numFmtId="0" fontId="4" fillId="3" borderId="3" xfId="0" applyFont="1" applyFill="1" applyBorder="1" applyAlignment="1">
      <alignment horizontal="centerContinuous" vertical="center"/>
    </xf>
    <xf numFmtId="0" fontId="3" fillId="2" borderId="0" xfId="0" applyFont="1" applyFill="1" applyAlignment="1">
      <alignment vertical="center"/>
    </xf>
    <xf numFmtId="0" fontId="5" fillId="0" borderId="0" xfId="0" applyFont="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horizontal="left" vertical="center"/>
    </xf>
    <xf numFmtId="0" fontId="6" fillId="4" borderId="1" xfId="0" applyFont="1" applyFill="1" applyBorder="1" applyAlignment="1">
      <alignment horizontal="centerContinuous" vertical="center"/>
    </xf>
    <xf numFmtId="0" fontId="6" fillId="4" borderId="2" xfId="0" applyFont="1" applyFill="1" applyBorder="1" applyAlignment="1">
      <alignment horizontal="centerContinuous" vertical="center"/>
    </xf>
    <xf numFmtId="0" fontId="6" fillId="4" borderId="3" xfId="0" applyFont="1" applyFill="1" applyBorder="1" applyAlignment="1">
      <alignment horizontal="centerContinuous" vertical="center"/>
    </xf>
    <xf numFmtId="0" fontId="7" fillId="0" borderId="0" xfId="0" applyFont="1" applyAlignment="1">
      <alignment vertical="center"/>
    </xf>
    <xf numFmtId="0" fontId="8" fillId="0" borderId="0" xfId="0" applyFont="1" applyAlignment="1">
      <alignment vertical="center"/>
    </xf>
    <xf numFmtId="49" fontId="8" fillId="2" borderId="4" xfId="0" applyNumberFormat="1" applyFont="1" applyFill="1" applyBorder="1" applyAlignment="1">
      <alignment vertical="center"/>
    </xf>
    <xf numFmtId="49" fontId="8" fillId="2" borderId="0" xfId="0" applyNumberFormat="1" applyFont="1" applyFill="1" applyAlignment="1">
      <alignment vertical="center"/>
    </xf>
    <xf numFmtId="49" fontId="8" fillId="2" borderId="0" xfId="0" applyNumberFormat="1" applyFont="1" applyFill="1" applyAlignment="1">
      <alignment horizontal="left" vertical="center"/>
    </xf>
    <xf numFmtId="49" fontId="7" fillId="2" borderId="0" xfId="0" applyNumberFormat="1" applyFont="1" applyFill="1" applyAlignment="1">
      <alignment vertical="center"/>
    </xf>
    <xf numFmtId="0" fontId="7" fillId="2" borderId="0" xfId="0" applyFont="1" applyFill="1" applyAlignment="1">
      <alignment vertical="center"/>
    </xf>
    <xf numFmtId="49" fontId="9" fillId="4" borderId="5" xfId="0" applyNumberFormat="1" applyFont="1" applyFill="1" applyBorder="1" applyAlignment="1">
      <alignment vertical="center"/>
    </xf>
    <xf numFmtId="49" fontId="10" fillId="4" borderId="6" xfId="0" applyNumberFormat="1" applyFont="1" applyFill="1" applyBorder="1" applyAlignment="1">
      <alignment vertical="center"/>
    </xf>
    <xf numFmtId="49" fontId="3" fillId="2" borderId="0" xfId="0" applyNumberFormat="1" applyFont="1" applyFill="1" applyAlignment="1">
      <alignment vertical="center"/>
    </xf>
    <xf numFmtId="49" fontId="11" fillId="2" borderId="0" xfId="0" applyNumberFormat="1" applyFont="1" applyFill="1" applyAlignment="1">
      <alignment horizontal="left" vertical="center"/>
    </xf>
    <xf numFmtId="49" fontId="3" fillId="2" borderId="0" xfId="0" applyNumberFormat="1" applyFont="1" applyFill="1" applyAlignment="1">
      <alignment horizontal="right" vertical="center"/>
    </xf>
    <xf numFmtId="0" fontId="12" fillId="2" borderId="4" xfId="0" applyFont="1" applyFill="1" applyBorder="1" applyAlignment="1">
      <alignment horizontal="left" vertical="center"/>
    </xf>
    <xf numFmtId="49" fontId="12" fillId="2" borderId="0" xfId="0" applyNumberFormat="1" applyFont="1" applyFill="1" applyAlignment="1">
      <alignment horizontal="left" vertical="center"/>
    </xf>
    <xf numFmtId="0" fontId="12" fillId="2" borderId="0" xfId="0" applyFont="1" applyFill="1" applyAlignment="1">
      <alignment vertical="center"/>
    </xf>
    <xf numFmtId="49" fontId="13" fillId="2" borderId="0" xfId="0" applyNumberFormat="1" applyFont="1" applyFill="1" applyAlignment="1">
      <alignment horizontal="left" vertical="center"/>
    </xf>
    <xf numFmtId="49" fontId="14" fillId="2" borderId="0" xfId="0" applyNumberFormat="1" applyFont="1" applyFill="1" applyAlignment="1">
      <alignment horizontal="left" vertical="center"/>
    </xf>
    <xf numFmtId="49" fontId="15" fillId="2" borderId="0" xfId="0" applyNumberFormat="1" applyFont="1" applyFill="1" applyAlignment="1">
      <alignment horizontal="left" vertical="center"/>
    </xf>
    <xf numFmtId="0" fontId="16" fillId="0" borderId="0" xfId="0" applyFont="1" applyAlignment="1">
      <alignment vertical="center"/>
    </xf>
    <xf numFmtId="14" fontId="16" fillId="4" borderId="7" xfId="0" applyNumberFormat="1" applyFont="1" applyFill="1" applyBorder="1" applyAlignment="1">
      <alignment horizontal="left" vertical="center"/>
    </xf>
    <xf numFmtId="49" fontId="16" fillId="2" borderId="0" xfId="0" applyNumberFormat="1" applyFont="1" applyFill="1" applyAlignment="1">
      <alignment vertical="center"/>
    </xf>
    <xf numFmtId="49" fontId="16" fillId="4" borderId="7" xfId="0" applyNumberFormat="1" applyFont="1" applyFill="1" applyBorder="1" applyAlignment="1">
      <alignment vertical="center"/>
    </xf>
    <xf numFmtId="3" fontId="16" fillId="4" borderId="6" xfId="2" applyNumberFormat="1" applyFont="1" applyFill="1" applyBorder="1" applyAlignment="1" applyProtection="1">
      <alignment horizontal="left" vertical="center"/>
      <protection locked="0"/>
    </xf>
    <xf numFmtId="49" fontId="17" fillId="4" borderId="6" xfId="0" applyNumberFormat="1" applyFont="1" applyFill="1" applyBorder="1" applyAlignment="1">
      <alignment horizontal="left" vertical="center"/>
    </xf>
    <xf numFmtId="0" fontId="5" fillId="2" borderId="0" xfId="0" applyFont="1" applyFill="1"/>
    <xf numFmtId="0" fontId="5" fillId="2" borderId="0" xfId="0" applyFont="1" applyFill="1" applyAlignment="1">
      <alignment horizontal="left"/>
    </xf>
    <xf numFmtId="0" fontId="0" fillId="2" borderId="0" xfId="0" applyFill="1"/>
    <xf numFmtId="0" fontId="18" fillId="0" borderId="0" xfId="0" applyFont="1" applyAlignment="1">
      <alignment vertical="center"/>
    </xf>
    <xf numFmtId="0" fontId="18" fillId="2" borderId="0" xfId="0" applyFont="1" applyFill="1" applyAlignment="1">
      <alignment vertical="center"/>
    </xf>
    <xf numFmtId="0" fontId="13" fillId="2" borderId="0" xfId="0" applyFont="1" applyFill="1" applyAlignment="1">
      <alignment vertical="center"/>
    </xf>
    <xf numFmtId="0" fontId="18" fillId="2" borderId="0" xfId="0" applyFont="1" applyFill="1" applyAlignment="1">
      <alignment horizontal="left" vertical="center"/>
    </xf>
    <xf numFmtId="0" fontId="0" fillId="2" borderId="0" xfId="0" applyFill="1" applyAlignment="1">
      <alignment horizontal="left"/>
    </xf>
    <xf numFmtId="0" fontId="5" fillId="2" borderId="0" xfId="0" applyFont="1" applyFill="1" applyAlignment="1"/>
    <xf numFmtId="0" fontId="7" fillId="2" borderId="0" xfId="0" applyFont="1" applyFill="1"/>
    <xf numFmtId="0" fontId="0" fillId="0" borderId="0" xfId="0" applyAlignment="1">
      <alignment horizontal="center"/>
    </xf>
    <xf numFmtId="49" fontId="19" fillId="2" borderId="0" xfId="0" applyNumberFormat="1" applyFont="1" applyFill="1" applyAlignment="1">
      <alignment vertical="top"/>
    </xf>
    <xf numFmtId="49" fontId="10" fillId="2" borderId="0" xfId="0" applyNumberFormat="1" applyFont="1" applyFill="1" applyAlignment="1">
      <alignment vertical="top"/>
    </xf>
    <xf numFmtId="49" fontId="13" fillId="2" borderId="0" xfId="0" applyNumberFormat="1" applyFont="1" applyFill="1" applyAlignment="1">
      <alignment horizontal="left"/>
    </xf>
    <xf numFmtId="0" fontId="20" fillId="2" borderId="0" xfId="0" applyFont="1" applyFill="1" applyAlignment="1">
      <alignment horizontal="left"/>
    </xf>
    <xf numFmtId="49" fontId="12" fillId="2" borderId="0" xfId="0" applyNumberFormat="1" applyFont="1" applyFill="1" applyAlignment="1">
      <alignment horizontal="left"/>
    </xf>
    <xf numFmtId="49" fontId="13" fillId="2" borderId="8" xfId="0" applyNumberFormat="1" applyFont="1" applyFill="1" applyBorder="1" applyAlignment="1">
      <alignment vertical="center"/>
    </xf>
    <xf numFmtId="49" fontId="19" fillId="2" borderId="8" xfId="0" applyNumberFormat="1" applyFont="1" applyFill="1" applyBorder="1" applyAlignment="1">
      <alignment horizontal="right" vertical="center"/>
    </xf>
    <xf numFmtId="49" fontId="21" fillId="2" borderId="0" xfId="0" applyNumberFormat="1" applyFont="1" applyFill="1" applyAlignment="1">
      <alignment horizontal="left" vertical="center"/>
    </xf>
    <xf numFmtId="0" fontId="21" fillId="2" borderId="0" xfId="0" applyFont="1" applyFill="1" applyAlignment="1">
      <alignment vertical="center"/>
    </xf>
    <xf numFmtId="49" fontId="21" fillId="2" borderId="0" xfId="0" applyNumberFormat="1" applyFont="1" applyFill="1" applyAlignment="1">
      <alignment vertical="center"/>
    </xf>
    <xf numFmtId="49" fontId="22" fillId="2" borderId="0" xfId="0" applyNumberFormat="1" applyFont="1" applyFill="1" applyAlignment="1">
      <alignment horizontal="right" vertical="center"/>
    </xf>
    <xf numFmtId="0" fontId="7" fillId="2" borderId="0" xfId="0" applyFont="1" applyFill="1" applyAlignment="1">
      <alignment horizontal="center" vertical="center"/>
    </xf>
    <xf numFmtId="14" fontId="17" fillId="2" borderId="9" xfId="0" applyNumberFormat="1" applyFont="1" applyFill="1" applyBorder="1" applyAlignment="1">
      <alignment horizontal="left" vertical="center"/>
    </xf>
    <xf numFmtId="49" fontId="17" fillId="2" borderId="9" xfId="0" applyNumberFormat="1" applyFont="1" applyFill="1" applyBorder="1" applyAlignment="1">
      <alignment vertical="center"/>
    </xf>
    <xf numFmtId="0" fontId="18" fillId="2" borderId="0" xfId="0" applyFont="1" applyFill="1" applyAlignment="1">
      <alignment horizontal="center" vertical="center"/>
    </xf>
    <xf numFmtId="0" fontId="13" fillId="2" borderId="0" xfId="0" applyFont="1" applyFill="1" applyAlignment="1">
      <alignment horizontal="center" vertical="center"/>
    </xf>
    <xf numFmtId="49" fontId="17" fillId="2" borderId="0" xfId="0" applyNumberFormat="1" applyFont="1" applyFill="1" applyAlignment="1">
      <alignment vertical="center"/>
    </xf>
    <xf numFmtId="0" fontId="16" fillId="2" borderId="0" xfId="2" applyNumberFormat="1" applyFont="1" applyFill="1" applyAlignment="1" applyProtection="1">
      <alignment vertical="center"/>
      <protection locked="0"/>
    </xf>
    <xf numFmtId="0" fontId="17" fillId="2" borderId="0" xfId="0" applyFont="1" applyFill="1" applyAlignment="1">
      <alignment vertical="center"/>
    </xf>
    <xf numFmtId="49" fontId="17" fillId="2" borderId="0" xfId="0" applyNumberFormat="1" applyFont="1" applyFill="1" applyAlignment="1">
      <alignment horizontal="right" vertical="center"/>
    </xf>
    <xf numFmtId="0" fontId="7" fillId="2" borderId="4" xfId="0" applyFont="1" applyFill="1" applyBorder="1" applyAlignment="1">
      <alignment horizontal="left" vertical="center"/>
    </xf>
    <xf numFmtId="0" fontId="7" fillId="2" borderId="0" xfId="0" applyFont="1" applyFill="1" applyAlignment="1">
      <alignment horizontal="left" vertical="center"/>
    </xf>
    <xf numFmtId="0" fontId="18" fillId="2" borderId="4" xfId="0" applyFont="1" applyFill="1" applyBorder="1" applyAlignment="1">
      <alignment horizontal="left" vertical="center"/>
    </xf>
    <xf numFmtId="0" fontId="24" fillId="2" borderId="4" xfId="0" applyFont="1" applyFill="1" applyBorder="1" applyAlignment="1">
      <alignment horizontal="left" vertical="center"/>
    </xf>
    <xf numFmtId="0" fontId="25" fillId="0" borderId="0" xfId="0" applyFont="1" applyAlignment="1">
      <alignment vertical="center"/>
    </xf>
    <xf numFmtId="0" fontId="25" fillId="2" borderId="0" xfId="0" applyFont="1" applyFill="1" applyAlignment="1">
      <alignment horizontal="left" vertical="center"/>
    </xf>
    <xf numFmtId="0" fontId="26" fillId="2" borderId="0" xfId="0" applyFont="1" applyFill="1" applyAlignment="1">
      <alignment horizontal="left" vertical="center"/>
    </xf>
    <xf numFmtId="0" fontId="25" fillId="2" borderId="0" xfId="0" applyFont="1" applyFill="1" applyAlignment="1">
      <alignment horizontal="center" vertical="center"/>
    </xf>
    <xf numFmtId="0" fontId="13" fillId="2" borderId="4" xfId="0" applyFont="1" applyFill="1" applyBorder="1" applyAlignment="1">
      <alignment horizontal="left" vertical="center"/>
    </xf>
    <xf numFmtId="0" fontId="5" fillId="2" borderId="8"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5" borderId="12" xfId="0" applyFont="1" applyFill="1" applyBorder="1" applyAlignment="1">
      <alignment vertical="center"/>
    </xf>
    <xf numFmtId="0" fontId="13" fillId="4" borderId="13" xfId="0" applyFont="1" applyFill="1" applyBorder="1" applyAlignment="1">
      <alignment horizontal="left" vertical="center"/>
    </xf>
    <xf numFmtId="0" fontId="13" fillId="4" borderId="14" xfId="0" applyFont="1" applyFill="1" applyBorder="1" applyAlignment="1">
      <alignment vertical="center"/>
    </xf>
    <xf numFmtId="0" fontId="7" fillId="5" borderId="15" xfId="0" applyFont="1" applyFill="1" applyBorder="1" applyAlignment="1">
      <alignment vertical="center"/>
    </xf>
    <xf numFmtId="0" fontId="13" fillId="4" borderId="16" xfId="0" applyFont="1" applyFill="1" applyBorder="1" applyAlignment="1">
      <alignment horizontal="left" vertical="center"/>
    </xf>
    <xf numFmtId="0" fontId="13" fillId="4" borderId="17" xfId="0" applyFont="1" applyFill="1" applyBorder="1" applyAlignment="1">
      <alignment vertical="center"/>
    </xf>
    <xf numFmtId="0" fontId="0" fillId="2" borderId="0" xfId="0" applyFill="1" applyAlignment="1">
      <alignment horizontal="center"/>
    </xf>
    <xf numFmtId="0" fontId="0" fillId="5" borderId="18" xfId="0" applyFill="1" applyBorder="1"/>
    <xf numFmtId="49" fontId="0" fillId="0" borderId="0" xfId="0" applyNumberFormat="1" applyAlignment="1">
      <alignment horizontal="left"/>
    </xf>
    <xf numFmtId="49" fontId="12" fillId="0" borderId="0" xfId="0" applyNumberFormat="1" applyFont="1" applyAlignment="1">
      <alignment horizontal="left" vertical="center"/>
    </xf>
    <xf numFmtId="49" fontId="17" fillId="0" borderId="8" xfId="0" applyNumberFormat="1" applyFont="1" applyBorder="1" applyAlignment="1">
      <alignment horizontal="right" vertical="center"/>
    </xf>
    <xf numFmtId="49" fontId="7" fillId="6" borderId="19" xfId="0" applyNumberFormat="1" applyFont="1" applyFill="1" applyBorder="1" applyAlignment="1">
      <alignment vertical="center"/>
    </xf>
    <xf numFmtId="0" fontId="7" fillId="6" borderId="0" xfId="0" applyFont="1" applyFill="1" applyAlignment="1">
      <alignment vertical="center"/>
    </xf>
    <xf numFmtId="49" fontId="10" fillId="0" borderId="0" xfId="0" applyNumberFormat="1" applyFont="1" applyAlignment="1">
      <alignment vertical="top"/>
    </xf>
    <xf numFmtId="49" fontId="13" fillId="0" borderId="0" xfId="0" applyNumberFormat="1" applyFont="1" applyAlignment="1">
      <alignment horizontal="left"/>
    </xf>
    <xf numFmtId="49" fontId="12" fillId="0" borderId="0" xfId="0" applyNumberFormat="1" applyFont="1" applyAlignment="1">
      <alignment horizontal="left"/>
    </xf>
    <xf numFmtId="49" fontId="17" fillId="0" borderId="8" xfId="0" applyNumberFormat="1" applyFont="1" applyBorder="1" applyAlignment="1">
      <alignment vertical="center"/>
    </xf>
    <xf numFmtId="49" fontId="17" fillId="0" borderId="8" xfId="0" applyNumberFormat="1" applyFont="1" applyBorder="1" applyAlignment="1">
      <alignment horizontal="left" vertical="center"/>
    </xf>
    <xf numFmtId="0" fontId="8" fillId="0" borderId="0" xfId="0" applyFont="1" applyAlignment="1">
      <alignment horizontal="center" vertical="center"/>
    </xf>
    <xf numFmtId="49" fontId="0" fillId="0" borderId="8" xfId="0" applyNumberFormat="1" applyFont="1" applyBorder="1" applyAlignment="1">
      <alignment vertical="center"/>
    </xf>
    <xf numFmtId="15" fontId="0" fillId="0" borderId="0" xfId="0" applyNumberFormat="1" applyAlignment="1">
      <alignment horizontal="center"/>
    </xf>
    <xf numFmtId="49" fontId="18" fillId="0" borderId="0" xfId="0" applyNumberFormat="1" applyFont="1" applyAlignment="1">
      <alignment horizontal="left"/>
    </xf>
    <xf numFmtId="0" fontId="18" fillId="0" borderId="22" xfId="0" applyFont="1" applyBorder="1" applyAlignment="1">
      <alignment vertical="center"/>
    </xf>
    <xf numFmtId="0" fontId="18" fillId="0" borderId="22" xfId="0" applyFont="1" applyBorder="1" applyAlignment="1">
      <alignment horizontal="center" vertical="center"/>
    </xf>
    <xf numFmtId="14" fontId="18" fillId="0" borderId="14" xfId="0" applyNumberFormat="1" applyFont="1" applyBorder="1" applyAlignment="1">
      <alignment horizontal="center" vertical="center"/>
    </xf>
    <xf numFmtId="0" fontId="18" fillId="0" borderId="14" xfId="0" applyFont="1" applyBorder="1" applyAlignment="1">
      <alignment horizontal="center" vertical="center"/>
    </xf>
    <xf numFmtId="0" fontId="18" fillId="0" borderId="0" xfId="0" applyFont="1"/>
    <xf numFmtId="49" fontId="18" fillId="0" borderId="0" xfId="0" applyNumberFormat="1" applyFont="1"/>
    <xf numFmtId="49" fontId="14" fillId="0" borderId="0" xfId="0" applyNumberFormat="1" applyFont="1" applyAlignment="1">
      <alignment horizontal="left"/>
    </xf>
    <xf numFmtId="49" fontId="15" fillId="2" borderId="23" xfId="0" applyNumberFormat="1" applyFont="1" applyFill="1" applyBorder="1" applyAlignment="1">
      <alignment horizontal="left" vertical="center"/>
    </xf>
    <xf numFmtId="49" fontId="15" fillId="2" borderId="24" xfId="0" applyNumberFormat="1" applyFont="1" applyFill="1" applyBorder="1" applyAlignment="1">
      <alignment horizontal="left" vertical="center"/>
    </xf>
    <xf numFmtId="49" fontId="32" fillId="2" borderId="0" xfId="0" applyNumberFormat="1" applyFont="1" applyFill="1" applyAlignment="1">
      <alignment horizontal="left" vertical="center"/>
    </xf>
    <xf numFmtId="49" fontId="8" fillId="6" borderId="0" xfId="0" applyNumberFormat="1" applyFont="1" applyFill="1" applyAlignment="1">
      <alignment horizontal="left" vertical="center"/>
    </xf>
    <xf numFmtId="49" fontId="15" fillId="6" borderId="11" xfId="0" applyNumberFormat="1" applyFont="1" applyFill="1" applyBorder="1" applyAlignment="1">
      <alignment horizontal="left" vertical="center"/>
    </xf>
    <xf numFmtId="49" fontId="7" fillId="2" borderId="20" xfId="0" applyNumberFormat="1" applyFont="1" applyFill="1" applyBorder="1" applyAlignment="1">
      <alignment horizontal="center" wrapText="1"/>
    </xf>
    <xf numFmtId="49" fontId="7" fillId="2" borderId="17" xfId="0" applyNumberFormat="1" applyFont="1" applyFill="1" applyBorder="1" applyAlignment="1">
      <alignment horizontal="center" wrapText="1"/>
    </xf>
    <xf numFmtId="0" fontId="7" fillId="2" borderId="20" xfId="0" applyFont="1" applyFill="1" applyBorder="1" applyAlignment="1">
      <alignment horizontal="center" wrapText="1"/>
    </xf>
    <xf numFmtId="49" fontId="7" fillId="5" borderId="20" xfId="0" applyNumberFormat="1" applyFont="1" applyFill="1" applyBorder="1" applyAlignment="1">
      <alignment horizontal="center" wrapText="1"/>
    </xf>
    <xf numFmtId="0" fontId="34" fillId="2" borderId="17" xfId="0" applyFont="1" applyFill="1" applyBorder="1" applyAlignment="1">
      <alignment horizontal="center" wrapText="1"/>
    </xf>
    <xf numFmtId="1" fontId="18" fillId="0" borderId="14" xfId="0" applyNumberFormat="1" applyFont="1" applyBorder="1" applyAlignment="1">
      <alignment horizontal="center" vertical="center"/>
    </xf>
    <xf numFmtId="49" fontId="35" fillId="0" borderId="0" xfId="0" applyNumberFormat="1" applyFont="1" applyAlignment="1">
      <alignment horizontal="left"/>
    </xf>
    <xf numFmtId="49" fontId="37" fillId="3" borderId="1" xfId="0" applyNumberFormat="1" applyFont="1" applyFill="1" applyBorder="1" applyAlignment="1">
      <alignment vertical="center"/>
    </xf>
    <xf numFmtId="49" fontId="37" fillId="3" borderId="2" xfId="0" applyNumberFormat="1" applyFont="1" applyFill="1" applyBorder="1" applyAlignment="1">
      <alignment vertical="center"/>
    </xf>
    <xf numFmtId="49" fontId="37" fillId="3" borderId="3" xfId="0" applyNumberFormat="1" applyFont="1" applyFill="1" applyBorder="1" applyAlignment="1">
      <alignment vertical="center"/>
    </xf>
    <xf numFmtId="0" fontId="0" fillId="2" borderId="0" xfId="0" applyNumberFormat="1" applyFill="1" applyAlignment="1">
      <alignment horizontal="left" vertical="center"/>
    </xf>
    <xf numFmtId="49" fontId="38" fillId="2" borderId="0" xfId="0" applyNumberFormat="1" applyFont="1" applyFill="1" applyAlignment="1">
      <alignment horizontal="left" vertical="center"/>
    </xf>
    <xf numFmtId="49" fontId="15" fillId="2" borderId="0" xfId="0" applyNumberFormat="1" applyFont="1" applyFill="1" applyAlignment="1">
      <alignment horizontal="right" vertical="center"/>
    </xf>
    <xf numFmtId="49" fontId="15" fillId="2" borderId="24" xfId="0" applyNumberFormat="1" applyFont="1" applyFill="1" applyBorder="1" applyAlignment="1">
      <alignment horizontal="right" vertical="center"/>
    </xf>
    <xf numFmtId="49" fontId="8" fillId="2" borderId="24" xfId="0" applyNumberFormat="1" applyFont="1" applyFill="1" applyBorder="1" applyAlignment="1">
      <alignment horizontal="left" vertical="center"/>
    </xf>
    <xf numFmtId="0" fontId="21" fillId="2" borderId="0" xfId="0" applyNumberFormat="1" applyFont="1" applyFill="1" applyAlignment="1">
      <alignment horizontal="left" vertical="center"/>
    </xf>
    <xf numFmtId="49" fontId="15" fillId="6" borderId="4" xfId="0" applyNumberFormat="1" applyFont="1" applyFill="1" applyBorder="1" applyAlignment="1">
      <alignment horizontal="left" vertical="center"/>
    </xf>
    <xf numFmtId="49" fontId="15" fillId="0" borderId="0" xfId="0" applyNumberFormat="1" applyFont="1" applyAlignment="1">
      <alignment horizontal="right" vertical="center"/>
    </xf>
    <xf numFmtId="49" fontId="25" fillId="0" borderId="8" xfId="0" applyNumberFormat="1" applyFont="1" applyBorder="1" applyAlignment="1">
      <alignment horizontal="left" vertical="center"/>
    </xf>
    <xf numFmtId="49" fontId="17" fillId="0" borderId="26" xfId="0" applyNumberFormat="1" applyFont="1" applyBorder="1" applyAlignment="1">
      <alignment horizontal="left" vertical="center"/>
    </xf>
    <xf numFmtId="0" fontId="34" fillId="5" borderId="17" xfId="0" applyFont="1" applyFill="1" applyBorder="1" applyAlignment="1">
      <alignment horizontal="center" wrapText="1"/>
    </xf>
    <xf numFmtId="0" fontId="18" fillId="0" borderId="14" xfId="0" applyNumberFormat="1" applyFont="1" applyBorder="1" applyAlignment="1">
      <alignment horizontal="center" vertical="center"/>
    </xf>
    <xf numFmtId="0" fontId="18" fillId="5" borderId="14" xfId="0" applyFont="1" applyFill="1" applyBorder="1" applyAlignment="1">
      <alignment horizontal="center" vertical="center"/>
    </xf>
    <xf numFmtId="0" fontId="41" fillId="0" borderId="0" xfId="0" applyFont="1"/>
    <xf numFmtId="0" fontId="14" fillId="0" borderId="0" xfId="0" applyFont="1"/>
    <xf numFmtId="0" fontId="3" fillId="0" borderId="0" xfId="0" applyFont="1" applyAlignment="1">
      <alignment vertical="top"/>
    </xf>
    <xf numFmtId="49" fontId="3" fillId="0" borderId="0" xfId="0" applyNumberFormat="1" applyFont="1" applyAlignment="1">
      <alignment vertical="top"/>
    </xf>
    <xf numFmtId="49" fontId="29" fillId="0" borderId="0" xfId="0" applyNumberFormat="1" applyFont="1" applyAlignment="1">
      <alignment vertical="top"/>
    </xf>
    <xf numFmtId="49" fontId="30" fillId="0" borderId="0" xfId="0" applyNumberFormat="1" applyFont="1"/>
    <xf numFmtId="49" fontId="14" fillId="0" borderId="0" xfId="0" applyNumberFormat="1" applyFont="1"/>
    <xf numFmtId="49" fontId="32" fillId="2" borderId="0" xfId="0" applyNumberFormat="1" applyFont="1" applyFill="1" applyAlignment="1">
      <alignment vertical="center"/>
    </xf>
    <xf numFmtId="49" fontId="16" fillId="0" borderId="8" xfId="0" applyNumberFormat="1" applyFont="1" applyBorder="1" applyAlignment="1">
      <alignment vertical="center"/>
    </xf>
    <xf numFmtId="49" fontId="42" fillId="0" borderId="8" xfId="0" applyNumberFormat="1" applyFont="1" applyBorder="1" applyAlignment="1">
      <alignment vertical="center"/>
    </xf>
    <xf numFmtId="49" fontId="16" fillId="0" borderId="8" xfId="2" applyNumberFormat="1" applyFont="1" applyBorder="1" applyAlignment="1" applyProtection="1">
      <alignment vertical="center"/>
      <protection locked="0"/>
    </xf>
    <xf numFmtId="0" fontId="17" fillId="0" borderId="8" xfId="0" applyFont="1" applyBorder="1" applyAlignment="1">
      <alignment horizontal="left" vertical="center"/>
    </xf>
    <xf numFmtId="49" fontId="7" fillId="2" borderId="0" xfId="0" applyNumberFormat="1" applyFont="1" applyFill="1" applyAlignment="1">
      <alignment horizontal="right" vertical="center"/>
    </xf>
    <xf numFmtId="49"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49" fontId="41" fillId="2" borderId="0" xfId="0" applyNumberFormat="1" applyFont="1" applyFill="1" applyAlignment="1">
      <alignment horizontal="center" vertical="center"/>
    </xf>
    <xf numFmtId="49" fontId="41" fillId="2" borderId="0" xfId="0" applyNumberFormat="1" applyFont="1" applyFill="1" applyAlignment="1">
      <alignment vertical="center"/>
    </xf>
    <xf numFmtId="49" fontId="8" fillId="2" borderId="0" xfId="0" applyNumberFormat="1" applyFont="1" applyFill="1" applyAlignment="1">
      <alignment horizontal="right" vertical="center"/>
    </xf>
    <xf numFmtId="49" fontId="8" fillId="0" borderId="0" xfId="0" applyNumberFormat="1" applyFont="1" applyAlignment="1">
      <alignment horizontal="center" vertical="center"/>
    </xf>
    <xf numFmtId="49" fontId="8" fillId="0" borderId="0" xfId="0" applyNumberFormat="1" applyFont="1" applyAlignment="1">
      <alignment horizontal="left" vertical="center"/>
    </xf>
    <xf numFmtId="49" fontId="0" fillId="0" borderId="0" xfId="0" applyNumberFormat="1" applyFont="1" applyAlignment="1">
      <alignment vertical="center"/>
    </xf>
    <xf numFmtId="49" fontId="38" fillId="0" borderId="0" xfId="0" applyNumberFormat="1" applyFont="1" applyAlignment="1">
      <alignment horizontal="center" vertical="center"/>
    </xf>
    <xf numFmtId="49" fontId="38" fillId="0" borderId="0" xfId="0" applyNumberFormat="1" applyFont="1" applyAlignment="1">
      <alignment vertical="center"/>
    </xf>
    <xf numFmtId="49" fontId="43" fillId="2" borderId="0" xfId="0" applyNumberFormat="1" applyFont="1" applyFill="1" applyAlignment="1">
      <alignment horizontal="center" vertical="center"/>
    </xf>
    <xf numFmtId="0" fontId="45" fillId="8" borderId="9" xfId="0" applyFont="1" applyFill="1" applyBorder="1" applyAlignment="1">
      <alignment horizontal="center" vertical="center"/>
    </xf>
    <xf numFmtId="0" fontId="43" fillId="0" borderId="9" xfId="0" applyFont="1" applyBorder="1" applyAlignment="1">
      <alignment vertical="center"/>
    </xf>
    <xf numFmtId="0" fontId="46" fillId="0" borderId="0" xfId="0" applyFont="1" applyAlignment="1">
      <alignment vertical="center"/>
    </xf>
    <xf numFmtId="0" fontId="46" fillId="0" borderId="9" xfId="0" applyFont="1" applyBorder="1" applyAlignment="1">
      <alignment horizontal="center" vertical="center"/>
    </xf>
    <xf numFmtId="0" fontId="47" fillId="0" borderId="0" xfId="0" applyFont="1" applyAlignment="1">
      <alignment vertical="center"/>
    </xf>
    <xf numFmtId="0" fontId="47" fillId="6" borderId="0" xfId="0" applyFont="1" applyFill="1" applyAlignment="1">
      <alignment vertical="center"/>
    </xf>
    <xf numFmtId="0" fontId="48" fillId="6" borderId="0" xfId="0" applyFont="1" applyFill="1" applyAlignment="1">
      <alignment vertical="center"/>
    </xf>
    <xf numFmtId="49" fontId="47" fillId="6" borderId="0" xfId="0" applyNumberFormat="1" applyFont="1" applyFill="1" applyAlignment="1">
      <alignment vertical="center"/>
    </xf>
    <xf numFmtId="49" fontId="48" fillId="6" borderId="0" xfId="0" applyNumberFormat="1" applyFont="1" applyFill="1" applyAlignment="1">
      <alignment vertical="center"/>
    </xf>
    <xf numFmtId="0" fontId="18" fillId="6" borderId="0" xfId="0" applyFont="1" applyFill="1" applyAlignment="1">
      <alignment vertical="center"/>
    </xf>
    <xf numFmtId="0" fontId="18" fillId="0" borderId="12" xfId="0" applyFont="1" applyBorder="1" applyAlignment="1">
      <alignment vertical="center"/>
    </xf>
    <xf numFmtId="49" fontId="47" fillId="2" borderId="0" xfId="0" applyNumberFormat="1" applyFont="1" applyFill="1" applyAlignment="1">
      <alignment horizontal="center" vertical="center"/>
    </xf>
    <xf numFmtId="0" fontId="47"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41" fillId="0" borderId="0" xfId="0" applyFont="1" applyAlignment="1">
      <alignment horizontal="right" vertical="center"/>
    </xf>
    <xf numFmtId="0" fontId="51" fillId="9" borderId="28" xfId="0" applyFont="1" applyFill="1" applyBorder="1" applyAlignment="1">
      <alignment horizontal="right" vertical="center"/>
    </xf>
    <xf numFmtId="0" fontId="46" fillId="0" borderId="9" xfId="0" applyFont="1" applyBorder="1" applyAlignment="1">
      <alignment vertical="center"/>
    </xf>
    <xf numFmtId="0" fontId="18" fillId="0" borderId="15" xfId="0" applyFont="1" applyBorder="1" applyAlignment="1">
      <alignment vertical="center"/>
    </xf>
    <xf numFmtId="0" fontId="47" fillId="0" borderId="9" xfId="0" applyFont="1" applyBorder="1" applyAlignment="1">
      <alignment vertical="center"/>
    </xf>
    <xf numFmtId="0" fontId="46" fillId="0" borderId="22" xfId="0" applyFont="1" applyBorder="1" applyAlignment="1">
      <alignment horizontal="center" vertical="center"/>
    </xf>
    <xf numFmtId="0" fontId="46" fillId="0" borderId="19" xfId="0" applyFont="1" applyBorder="1" applyAlignment="1">
      <alignment horizontal="left" vertical="center"/>
    </xf>
    <xf numFmtId="0" fontId="45" fillId="0" borderId="0" xfId="0" applyFont="1" applyAlignment="1">
      <alignment horizontal="center" vertical="center"/>
    </xf>
    <xf numFmtId="0" fontId="46" fillId="0" borderId="0" xfId="0" applyFont="1" applyAlignment="1">
      <alignment horizontal="center" vertical="center"/>
    </xf>
    <xf numFmtId="0" fontId="51" fillId="9" borderId="19" xfId="0" applyFont="1" applyFill="1" applyBorder="1" applyAlignment="1">
      <alignment horizontal="right" vertical="center"/>
    </xf>
    <xf numFmtId="49" fontId="46" fillId="0" borderId="9" xfId="0" applyNumberFormat="1" applyFont="1" applyBorder="1" applyAlignment="1">
      <alignment vertical="center"/>
    </xf>
    <xf numFmtId="49" fontId="46" fillId="0" borderId="0" xfId="0" applyNumberFormat="1" applyFont="1" applyAlignment="1">
      <alignment vertical="center"/>
    </xf>
    <xf numFmtId="0" fontId="46" fillId="0" borderId="19" xfId="0" applyFont="1" applyBorder="1" applyAlignment="1">
      <alignment vertical="center"/>
    </xf>
    <xf numFmtId="49" fontId="46" fillId="0" borderId="19" xfId="0" applyNumberFormat="1" applyFont="1" applyBorder="1" applyAlignment="1">
      <alignment vertical="center"/>
    </xf>
    <xf numFmtId="0" fontId="46" fillId="0" borderId="22" xfId="0" applyFont="1" applyBorder="1" applyAlignment="1">
      <alignment vertical="center"/>
    </xf>
    <xf numFmtId="0" fontId="52" fillId="0" borderId="22" xfId="0" applyFont="1" applyBorder="1" applyAlignment="1">
      <alignment horizontal="center" vertical="center"/>
    </xf>
    <xf numFmtId="0" fontId="53" fillId="0" borderId="0" xfId="0" applyFont="1" applyAlignment="1">
      <alignment vertical="center"/>
    </xf>
    <xf numFmtId="0" fontId="52" fillId="0" borderId="9" xfId="0" applyFont="1" applyBorder="1" applyAlignment="1">
      <alignment horizontal="center" vertical="center"/>
    </xf>
    <xf numFmtId="0" fontId="18" fillId="0" borderId="18" xfId="0" applyFont="1" applyBorder="1" applyAlignment="1">
      <alignment vertical="center"/>
    </xf>
    <xf numFmtId="49" fontId="46" fillId="0" borderId="22" xfId="0" applyNumberFormat="1" applyFont="1" applyBorder="1" applyAlignment="1">
      <alignment vertical="center"/>
    </xf>
    <xf numFmtId="0" fontId="54" fillId="0" borderId="0" xfId="0" applyFont="1" applyAlignment="1">
      <alignment vertical="center"/>
    </xf>
    <xf numFmtId="49" fontId="55" fillId="2" borderId="0" xfId="0" applyNumberFormat="1" applyFont="1" applyFill="1" applyAlignment="1">
      <alignment horizontal="center" vertical="center"/>
    </xf>
    <xf numFmtId="49" fontId="47" fillId="0" borderId="0" xfId="0" applyNumberFormat="1" applyFont="1" applyAlignment="1">
      <alignment horizontal="center" vertical="center"/>
    </xf>
    <xf numFmtId="49" fontId="43" fillId="0" borderId="0" xfId="0" applyNumberFormat="1" applyFont="1" applyAlignment="1">
      <alignment horizontal="center" vertical="center"/>
    </xf>
    <xf numFmtId="49" fontId="47" fillId="0" borderId="0" xfId="0" applyNumberFormat="1" applyFont="1" applyAlignment="1">
      <alignment vertical="center"/>
    </xf>
    <xf numFmtId="0" fontId="7" fillId="0" borderId="0" xfId="0" applyFont="1" applyAlignment="1">
      <alignment horizontal="right" vertical="center"/>
    </xf>
    <xf numFmtId="0" fontId="47" fillId="0" borderId="0" xfId="0" applyFont="1" applyAlignment="1">
      <alignment horizontal="left" vertical="center"/>
    </xf>
    <xf numFmtId="49" fontId="18" fillId="6" borderId="0" xfId="0" applyNumberFormat="1" applyFont="1" applyFill="1" applyAlignment="1">
      <alignment vertical="center"/>
    </xf>
    <xf numFmtId="49" fontId="31" fillId="6" borderId="0" xfId="0" applyNumberFormat="1" applyFont="1" applyFill="1" applyAlignment="1">
      <alignment horizontal="center" vertical="center"/>
    </xf>
    <xf numFmtId="49" fontId="56" fillId="0" borderId="0" xfId="0" applyNumberFormat="1" applyFont="1" applyAlignment="1">
      <alignment vertical="center"/>
    </xf>
    <xf numFmtId="49" fontId="57" fillId="0" borderId="0" xfId="0" applyNumberFormat="1" applyFont="1" applyAlignment="1">
      <alignment horizontal="center" vertical="center"/>
    </xf>
    <xf numFmtId="49" fontId="56" fillId="6" borderId="0" xfId="0" applyNumberFormat="1" applyFont="1" applyFill="1" applyAlignment="1">
      <alignment vertical="center"/>
    </xf>
    <xf numFmtId="49" fontId="57" fillId="6" borderId="0" xfId="0" applyNumberFormat="1" applyFont="1" applyFill="1" applyAlignment="1">
      <alignment vertical="center"/>
    </xf>
    <xf numFmtId="0" fontId="0" fillId="6" borderId="0" xfId="0" applyFill="1" applyAlignment="1">
      <alignment vertical="center"/>
    </xf>
    <xf numFmtId="0" fontId="27" fillId="2" borderId="5" xfId="0" applyFont="1" applyFill="1" applyBorder="1" applyAlignment="1">
      <alignment vertical="center"/>
    </xf>
    <xf numFmtId="0" fontId="27" fillId="2" borderId="29" xfId="0" applyFont="1" applyFill="1" applyBorder="1" applyAlignment="1">
      <alignment vertical="center"/>
    </xf>
    <xf numFmtId="0" fontId="27" fillId="2" borderId="30" xfId="0" applyFont="1" applyFill="1" applyBorder="1" applyAlignment="1">
      <alignment vertical="center"/>
    </xf>
    <xf numFmtId="49" fontId="58" fillId="2" borderId="29" xfId="0" applyNumberFormat="1" applyFont="1" applyFill="1" applyBorder="1" applyAlignment="1">
      <alignment horizontal="center" vertical="center"/>
    </xf>
    <xf numFmtId="49" fontId="58" fillId="2" borderId="29" xfId="0" applyNumberFormat="1" applyFont="1" applyFill="1" applyBorder="1" applyAlignment="1">
      <alignment vertical="center"/>
    </xf>
    <xf numFmtId="49" fontId="58" fillId="2" borderId="29" xfId="0" applyNumberFormat="1" applyFont="1" applyFill="1" applyBorder="1" applyAlignment="1">
      <alignment horizontal="centerContinuous" vertical="center"/>
    </xf>
    <xf numFmtId="49" fontId="58" fillId="2" borderId="6" xfId="0" applyNumberFormat="1" applyFont="1" applyFill="1" applyBorder="1" applyAlignment="1">
      <alignment horizontal="centerContinuous" vertical="center"/>
    </xf>
    <xf numFmtId="49" fontId="59" fillId="2" borderId="29" xfId="0" applyNumberFormat="1" applyFont="1" applyFill="1" applyBorder="1" applyAlignment="1">
      <alignment vertical="center"/>
    </xf>
    <xf numFmtId="49" fontId="59" fillId="2" borderId="6" xfId="0" applyNumberFormat="1" applyFont="1" applyFill="1" applyBorder="1" applyAlignment="1">
      <alignment vertical="center"/>
    </xf>
    <xf numFmtId="49" fontId="27" fillId="2" borderId="29" xfId="0" applyNumberFormat="1" applyFont="1" applyFill="1" applyBorder="1" applyAlignment="1">
      <alignment horizontal="left" vertical="center"/>
    </xf>
    <xf numFmtId="49" fontId="27" fillId="0" borderId="29" xfId="0" applyNumberFormat="1" applyFont="1" applyBorder="1" applyAlignment="1">
      <alignment horizontal="left" vertical="center"/>
    </xf>
    <xf numFmtId="49" fontId="59" fillId="6" borderId="6" xfId="0" applyNumberFormat="1" applyFont="1" applyFill="1" applyBorder="1" applyAlignment="1">
      <alignment vertical="center"/>
    </xf>
    <xf numFmtId="49" fontId="7" fillId="0" borderId="0" xfId="0" applyNumberFormat="1" applyFont="1" applyAlignment="1">
      <alignment vertical="center"/>
    </xf>
    <xf numFmtId="49" fontId="7" fillId="0" borderId="31" xfId="0" applyNumberFormat="1" applyFont="1" applyBorder="1" applyAlignment="1">
      <alignment vertical="center"/>
    </xf>
    <xf numFmtId="49" fontId="7" fillId="0" borderId="19" xfId="0" applyNumberFormat="1" applyFont="1" applyBorder="1" applyAlignment="1">
      <alignment horizontal="right" vertical="center"/>
    </xf>
    <xf numFmtId="49" fontId="7" fillId="0" borderId="0" xfId="0" applyNumberFormat="1" applyFont="1" applyAlignment="1">
      <alignment horizontal="center" vertical="center"/>
    </xf>
    <xf numFmtId="49" fontId="7" fillId="6" borderId="0" xfId="0" applyNumberFormat="1" applyFont="1" applyFill="1" applyAlignment="1">
      <alignment horizontal="center" vertical="center"/>
    </xf>
    <xf numFmtId="49" fontId="34" fillId="0" borderId="0" xfId="0" applyNumberFormat="1" applyFont="1" applyAlignment="1">
      <alignment horizontal="center" vertical="center"/>
    </xf>
    <xf numFmtId="49" fontId="41" fillId="0" borderId="0" xfId="0" applyNumberFormat="1" applyFont="1" applyAlignment="1">
      <alignment vertical="center"/>
    </xf>
    <xf numFmtId="49" fontId="41" fillId="0" borderId="19" xfId="0" applyNumberFormat="1" applyFont="1" applyBorder="1" applyAlignment="1">
      <alignment vertical="center"/>
    </xf>
    <xf numFmtId="49" fontId="27" fillId="2" borderId="32" xfId="0" applyNumberFormat="1" applyFont="1" applyFill="1" applyBorder="1" applyAlignment="1">
      <alignment vertical="center"/>
    </xf>
    <xf numFmtId="49" fontId="27" fillId="2" borderId="33" xfId="0" applyNumberFormat="1" applyFont="1" applyFill="1" applyBorder="1" applyAlignment="1">
      <alignment vertical="center"/>
    </xf>
    <xf numFmtId="49" fontId="41" fillId="2" borderId="19" xfId="0" applyNumberFormat="1" applyFont="1" applyFill="1" applyBorder="1" applyAlignment="1">
      <alignment vertical="center"/>
    </xf>
    <xf numFmtId="0" fontId="7" fillId="0" borderId="9" xfId="0" applyFont="1" applyBorder="1" applyAlignment="1">
      <alignment vertical="center"/>
    </xf>
    <xf numFmtId="49" fontId="41" fillId="0" borderId="9" xfId="0" applyNumberFormat="1" applyFont="1" applyBorder="1" applyAlignment="1">
      <alignment vertical="center"/>
    </xf>
    <xf numFmtId="49" fontId="7" fillId="0" borderId="9" xfId="0" applyNumberFormat="1" applyFont="1" applyBorder="1" applyAlignment="1">
      <alignment vertical="center"/>
    </xf>
    <xf numFmtId="49" fontId="41" fillId="0" borderId="22" xfId="0" applyNumberFormat="1" applyFont="1" applyBorder="1" applyAlignment="1">
      <alignment vertical="center"/>
    </xf>
    <xf numFmtId="49" fontId="7" fillId="0" borderId="34" xfId="0" applyNumberFormat="1" applyFont="1" applyBorder="1" applyAlignment="1">
      <alignment vertical="center"/>
    </xf>
    <xf numFmtId="49" fontId="7" fillId="0" borderId="22" xfId="0" applyNumberFormat="1" applyFont="1" applyBorder="1" applyAlignment="1">
      <alignment horizontal="right" vertical="center"/>
    </xf>
    <xf numFmtId="0" fontId="7" fillId="2" borderId="31" xfId="0" applyFont="1" applyFill="1" applyBorder="1" applyAlignment="1">
      <alignment vertical="center"/>
    </xf>
    <xf numFmtId="49" fontId="7" fillId="2" borderId="19" xfId="0" applyNumberFormat="1" applyFont="1" applyFill="1" applyBorder="1" applyAlignment="1">
      <alignment horizontal="right" vertical="center"/>
    </xf>
    <xf numFmtId="49" fontId="7" fillId="0" borderId="9" xfId="0" applyNumberFormat="1" applyFont="1" applyBorder="1" applyAlignment="1">
      <alignment horizontal="center" vertical="center"/>
    </xf>
    <xf numFmtId="0" fontId="7" fillId="6" borderId="9" xfId="0" applyFont="1" applyFill="1" applyBorder="1" applyAlignment="1">
      <alignment vertical="center"/>
    </xf>
    <xf numFmtId="49" fontId="7" fillId="6" borderId="9" xfId="0" applyNumberFormat="1" applyFont="1" applyFill="1" applyBorder="1" applyAlignment="1">
      <alignment horizontal="center" vertical="center"/>
    </xf>
    <xf numFmtId="49" fontId="7" fillId="6" borderId="22" xfId="0" applyNumberFormat="1" applyFont="1" applyFill="1" applyBorder="1" applyAlignment="1">
      <alignment vertical="center"/>
    </xf>
    <xf numFmtId="49" fontId="34" fillId="0" borderId="9" xfId="0" applyNumberFormat="1" applyFont="1" applyBorder="1" applyAlignment="1">
      <alignment horizontal="center" vertical="center"/>
    </xf>
    <xf numFmtId="0" fontId="51" fillId="9" borderId="22" xfId="0" applyFont="1" applyFill="1" applyBorder="1" applyAlignment="1">
      <alignment horizontal="right" vertical="center"/>
    </xf>
    <xf numFmtId="49" fontId="15" fillId="2" borderId="25" xfId="0" applyNumberFormat="1" applyFont="1" applyFill="1" applyBorder="1" applyAlignment="1">
      <alignment horizontal="left" vertical="center"/>
    </xf>
    <xf numFmtId="49" fontId="7" fillId="2" borderId="9" xfId="0" applyNumberFormat="1" applyFont="1" applyFill="1" applyBorder="1" applyAlignment="1">
      <alignment vertical="center"/>
    </xf>
    <xf numFmtId="0" fontId="27" fillId="2" borderId="31" xfId="0" applyFont="1" applyFill="1" applyBorder="1" applyAlignment="1">
      <alignment vertical="center"/>
    </xf>
    <xf numFmtId="49" fontId="7" fillId="2" borderId="31" xfId="0" applyNumberFormat="1" applyFont="1" applyFill="1" applyBorder="1" applyAlignment="1">
      <alignment vertical="center"/>
    </xf>
    <xf numFmtId="49" fontId="7" fillId="2" borderId="34" xfId="0" applyNumberFormat="1" applyFont="1" applyFill="1" applyBorder="1" applyAlignment="1">
      <alignment vertical="center"/>
    </xf>
    <xf numFmtId="0" fontId="61" fillId="2" borderId="0" xfId="0" applyFont="1" applyFill="1" applyAlignment="1">
      <alignment vertical="center"/>
    </xf>
    <xf numFmtId="0" fontId="16" fillId="2" borderId="0" xfId="0" applyFont="1" applyFill="1" applyBorder="1" applyAlignment="1">
      <alignment vertical="center"/>
    </xf>
    <xf numFmtId="0" fontId="28" fillId="2" borderId="0" xfId="0" applyFont="1" applyFill="1"/>
    <xf numFmtId="0" fontId="24" fillId="2" borderId="35" xfId="0" applyFont="1" applyFill="1" applyBorder="1" applyAlignment="1">
      <alignment horizontal="left" vertical="center"/>
    </xf>
    <xf numFmtId="0" fontId="25" fillId="2" borderId="36" xfId="0" applyFont="1" applyFill="1" applyBorder="1" applyAlignment="1">
      <alignment horizontal="left" vertical="center"/>
    </xf>
    <xf numFmtId="0" fontId="7" fillId="2" borderId="19" xfId="0" applyFont="1" applyFill="1" applyBorder="1" applyAlignment="1">
      <alignment horizontal="right" vertical="center"/>
    </xf>
    <xf numFmtId="0" fontId="7" fillId="2" borderId="22" xfId="0" applyFont="1" applyFill="1" applyBorder="1" applyAlignment="1">
      <alignment horizontal="right" vertical="center"/>
    </xf>
    <xf numFmtId="49" fontId="7" fillId="2" borderId="32" xfId="0" applyNumberFormat="1" applyFont="1" applyFill="1" applyBorder="1" applyAlignment="1">
      <alignment vertical="center"/>
    </xf>
    <xf numFmtId="49" fontId="7" fillId="2" borderId="33" xfId="0" applyNumberFormat="1" applyFont="1" applyFill="1" applyBorder="1" applyAlignment="1">
      <alignment vertical="center"/>
    </xf>
    <xf numFmtId="49" fontId="7" fillId="2" borderId="28" xfId="0" applyNumberFormat="1" applyFont="1" applyFill="1" applyBorder="1" applyAlignment="1">
      <alignment horizontal="right" vertical="center"/>
    </xf>
    <xf numFmtId="0" fontId="27" fillId="2" borderId="0" xfId="0" applyFont="1" applyFill="1" applyBorder="1" applyAlignment="1">
      <alignment vertical="center"/>
    </xf>
    <xf numFmtId="0" fontId="27" fillId="2" borderId="37" xfId="0" applyFont="1" applyFill="1" applyBorder="1" applyAlignment="1">
      <alignment vertical="center"/>
    </xf>
    <xf numFmtId="49" fontId="62" fillId="0" borderId="0" xfId="0" applyNumberFormat="1" applyFont="1" applyAlignment="1">
      <alignment horizontal="center"/>
    </xf>
    <xf numFmtId="0" fontId="0" fillId="2" borderId="24" xfId="0" applyFill="1" applyBorder="1" applyAlignment="1">
      <alignment horizontal="center" vertical="center"/>
    </xf>
    <xf numFmtId="49" fontId="7" fillId="2" borderId="38" xfId="0" applyNumberFormat="1" applyFont="1" applyFill="1" applyBorder="1" applyAlignment="1">
      <alignment horizontal="center" wrapText="1"/>
    </xf>
    <xf numFmtId="0" fontId="18" fillId="0" borderId="39" xfId="0" applyFont="1" applyBorder="1" applyAlignment="1">
      <alignment horizontal="center" vertical="center"/>
    </xf>
    <xf numFmtId="0" fontId="44" fillId="0" borderId="9" xfId="0" applyFont="1" applyBorder="1" applyAlignment="1">
      <alignment horizontal="center" vertical="center"/>
    </xf>
    <xf numFmtId="49" fontId="7" fillId="2" borderId="40" xfId="0" applyNumberFormat="1" applyFont="1" applyFill="1" applyBorder="1" applyAlignment="1">
      <alignment horizontal="center" wrapText="1"/>
    </xf>
    <xf numFmtId="0" fontId="18" fillId="0" borderId="14" xfId="0" applyFont="1" applyFill="1" applyBorder="1" applyAlignment="1">
      <alignment horizontal="center" vertical="center"/>
    </xf>
    <xf numFmtId="49" fontId="9" fillId="0" borderId="0" xfId="0" applyNumberFormat="1" applyFont="1" applyFill="1" applyAlignment="1">
      <alignment vertical="top"/>
    </xf>
    <xf numFmtId="0" fontId="28" fillId="5" borderId="22" xfId="0" applyFont="1" applyFill="1" applyBorder="1" applyAlignment="1">
      <alignment horizontal="center" vertical="center"/>
    </xf>
    <xf numFmtId="0" fontId="0" fillId="6" borderId="0" xfId="0" applyFill="1" applyBorder="1" applyAlignment="1">
      <alignment horizontal="center" vertical="center"/>
    </xf>
    <xf numFmtId="49" fontId="17" fillId="0" borderId="17" xfId="0" applyNumberFormat="1" applyFont="1" applyBorder="1" applyAlignment="1">
      <alignment horizontal="left" vertical="center"/>
    </xf>
    <xf numFmtId="0" fontId="39" fillId="7" borderId="8" xfId="0" applyFont="1" applyFill="1" applyBorder="1" applyAlignment="1">
      <alignment horizontal="right" vertical="center"/>
    </xf>
    <xf numFmtId="49" fontId="7" fillId="5" borderId="40" xfId="0" applyNumberFormat="1" applyFont="1" applyFill="1" applyBorder="1" applyAlignment="1">
      <alignment horizontal="center" wrapText="1"/>
    </xf>
    <xf numFmtId="1" fontId="28" fillId="5" borderId="13" xfId="0" applyNumberFormat="1" applyFont="1" applyFill="1" applyBorder="1" applyAlignment="1">
      <alignment horizontal="center" vertical="center"/>
    </xf>
    <xf numFmtId="49" fontId="7" fillId="5" borderId="41" xfId="0" applyNumberFormat="1" applyFont="1" applyFill="1" applyBorder="1" applyAlignment="1">
      <alignment horizontal="center" wrapText="1"/>
    </xf>
    <xf numFmtId="1" fontId="28" fillId="5" borderId="21" xfId="0" applyNumberFormat="1" applyFont="1" applyFill="1" applyBorder="1" applyAlignment="1">
      <alignment horizontal="center" vertical="center"/>
    </xf>
    <xf numFmtId="0" fontId="5" fillId="0" borderId="13" xfId="0" applyFont="1" applyBorder="1" applyAlignment="1">
      <alignment horizontal="center" vertical="center"/>
    </xf>
    <xf numFmtId="49" fontId="7" fillId="2" borderId="27" xfId="0" applyNumberFormat="1" applyFont="1" applyFill="1" applyBorder="1" applyAlignment="1">
      <alignment horizontal="center" wrapText="1"/>
    </xf>
    <xf numFmtId="49" fontId="35" fillId="0" borderId="0" xfId="0" applyNumberFormat="1" applyFont="1" applyFill="1" applyAlignment="1">
      <alignment horizontal="left"/>
    </xf>
    <xf numFmtId="49" fontId="3" fillId="0" borderId="0" xfId="0" applyNumberFormat="1" applyFont="1" applyFill="1" applyAlignment="1">
      <alignment horizontal="left" vertical="top"/>
    </xf>
    <xf numFmtId="49" fontId="13" fillId="0" borderId="0" xfId="0" applyNumberFormat="1" applyFont="1" applyFill="1" applyAlignment="1">
      <alignment horizontal="left"/>
    </xf>
    <xf numFmtId="0" fontId="20" fillId="0" borderId="0" xfId="0" applyFont="1" applyFill="1" applyAlignment="1">
      <alignment horizontal="left"/>
    </xf>
    <xf numFmtId="49" fontId="6" fillId="0" borderId="0" xfId="0" applyNumberFormat="1" applyFont="1" applyFill="1" applyAlignment="1">
      <alignment horizontal="left"/>
    </xf>
    <xf numFmtId="0" fontId="63" fillId="2" borderId="0" xfId="1" applyFont="1" applyFill="1" applyBorder="1"/>
    <xf numFmtId="0" fontId="33" fillId="2" borderId="0" xfId="0" applyFont="1" applyFill="1" applyAlignment="1">
      <alignment horizontal="center" vertical="center" wrapText="1"/>
    </xf>
    <xf numFmtId="49" fontId="21" fillId="0" borderId="0" xfId="0" applyNumberFormat="1" applyFont="1" applyFill="1" applyAlignment="1">
      <alignment vertical="center"/>
    </xf>
    <xf numFmtId="49" fontId="22" fillId="0" borderId="0" xfId="0" applyNumberFormat="1" applyFont="1" applyFill="1" applyAlignment="1">
      <alignment horizontal="right" vertical="center"/>
    </xf>
    <xf numFmtId="49" fontId="16" fillId="0" borderId="8" xfId="0" applyNumberFormat="1" applyFont="1" applyFill="1" applyBorder="1" applyAlignment="1">
      <alignment vertical="center"/>
    </xf>
    <xf numFmtId="49" fontId="17" fillId="0" borderId="8" xfId="0" applyNumberFormat="1" applyFont="1" applyFill="1" applyBorder="1" applyAlignment="1">
      <alignment horizontal="right" vertical="center"/>
    </xf>
    <xf numFmtId="165" fontId="18" fillId="0" borderId="21" xfId="0" applyNumberFormat="1" applyFont="1" applyBorder="1" applyAlignment="1">
      <alignment horizontal="center" vertical="center"/>
    </xf>
    <xf numFmtId="0" fontId="0" fillId="0" borderId="7" xfId="0" applyBorder="1"/>
    <xf numFmtId="49" fontId="18" fillId="0" borderId="21" xfId="0" applyNumberFormat="1" applyFont="1" applyBorder="1" applyAlignment="1">
      <alignment horizontal="center" vertical="center"/>
    </xf>
    <xf numFmtId="14" fontId="23" fillId="2" borderId="33" xfId="0" applyNumberFormat="1" applyFont="1" applyFill="1" applyBorder="1" applyAlignment="1">
      <alignment horizontal="left" vertical="center" wrapText="1"/>
    </xf>
    <xf numFmtId="14" fontId="16" fillId="0" borderId="8" xfId="0" applyNumberFormat="1" applyFont="1" applyBorder="1" applyAlignment="1">
      <alignment horizontal="left" vertical="center"/>
    </xf>
  </cellXfs>
  <cellStyles count="3">
    <cellStyle name="Κανονικό" xfId="0" builtinId="0"/>
    <cellStyle name="Νόμισμα" xfId="2" builtinId="4"/>
    <cellStyle name="Υπερ-σύνδεση" xfId="1" builtinId="8"/>
  </cellStyles>
  <dxfs count="29">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ill>
        <patternFill>
          <bgColor indexed="10"/>
        </patternFill>
      </fill>
    </dxf>
    <dxf>
      <fill>
        <patternFill>
          <bgColor indexed="10"/>
        </patternFill>
      </fill>
    </dxf>
    <dxf>
      <fill>
        <patternFill>
          <bgColor indexed="9"/>
        </patternFill>
      </fill>
    </dxf>
    <dxf>
      <fill>
        <patternFill>
          <bgColor indexed="10"/>
        </patternFill>
      </fill>
    </dxf>
    <dxf>
      <fill>
        <patternFill>
          <bgColor indexed="10"/>
        </patternFill>
      </fill>
    </dxf>
    <dxf>
      <fill>
        <patternFill>
          <bgColor indexed="9"/>
        </patternFill>
      </fill>
    </dxf>
    <dxf>
      <fill>
        <patternFill>
          <bgColor indexed="10"/>
        </patternFill>
      </fill>
    </dxf>
    <dxf>
      <fill>
        <patternFill>
          <bgColor indexed="10"/>
        </patternFill>
      </fill>
    </dxf>
    <dxf>
      <fill>
        <patternFill>
          <bgColor indexed="9"/>
        </patternFill>
      </fill>
    </dxf>
    <dxf>
      <font>
        <b/>
        <i val="0"/>
        <condense val="0"/>
        <extend val="0"/>
      </font>
    </dxf>
    <dxf>
      <font>
        <b/>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304800</xdr:colOff>
      <xdr:row>11</xdr:row>
      <xdr:rowOff>0</xdr:rowOff>
    </xdr:from>
    <xdr:to>
      <xdr:col>4</xdr:col>
      <xdr:colOff>1228725</xdr:colOff>
      <xdr:row>11</xdr:row>
      <xdr:rowOff>0</xdr:rowOff>
    </xdr:to>
    <xdr:sp macro="" textlink="">
      <xdr:nvSpPr>
        <xdr:cNvPr id="1028" name="Text 4"/>
        <xdr:cNvSpPr txBox="1">
          <a:spLocks noChangeArrowheads="1"/>
        </xdr:cNvSpPr>
      </xdr:nvSpPr>
      <xdr:spPr bwMode="auto">
        <a:xfrm>
          <a:off x="5410200" y="2867025"/>
          <a:ext cx="923925" cy="0"/>
        </a:xfrm>
        <a:prstGeom prst="rect">
          <a:avLst/>
        </a:prstGeom>
        <a:noFill/>
        <a:ln w="1">
          <a:noFill/>
          <a:miter lim="800000"/>
          <a:headEnd/>
          <a:tailEnd/>
        </a:ln>
      </xdr:spPr>
      <xdr:txBody>
        <a:bodyPr vertOverflow="clip" wrap="square" lIns="45720" tIns="36576" rIns="0" bIns="0" anchor="t" upright="1"/>
        <a:lstStyle/>
        <a:p>
          <a:pPr algn="l" rtl="0">
            <a:defRPr sz="1000"/>
          </a:pPr>
          <a:r>
            <a:rPr lang="en-US" sz="2200" b="0" i="0" u="none" strike="noStrike" baseline="0">
              <a:solidFill>
                <a:srgbClr val="000000"/>
              </a:solidFill>
              <a:latin typeface="ITF"/>
            </a:rPr>
            <a:t>I</a:t>
          </a:r>
        </a:p>
      </xdr:txBody>
    </xdr:sp>
    <xdr:clientData/>
  </xdr:twoCellAnchor>
  <xdr:twoCellAnchor>
    <xdr:from>
      <xdr:col>0</xdr:col>
      <xdr:colOff>28575</xdr:colOff>
      <xdr:row>13</xdr:row>
      <xdr:rowOff>19050</xdr:rowOff>
    </xdr:from>
    <xdr:to>
      <xdr:col>4</xdr:col>
      <xdr:colOff>1247775</xdr:colOff>
      <xdr:row>13</xdr:row>
      <xdr:rowOff>1314450</xdr:rowOff>
    </xdr:to>
    <xdr:sp macro="" textlink="">
      <xdr:nvSpPr>
        <xdr:cNvPr id="1034" name="Text Box 10"/>
        <xdr:cNvSpPr txBox="1">
          <a:spLocks noChangeArrowheads="1"/>
        </xdr:cNvSpPr>
      </xdr:nvSpPr>
      <xdr:spPr bwMode="auto">
        <a:xfrm>
          <a:off x="28575" y="3143250"/>
          <a:ext cx="6324600" cy="1295400"/>
        </a:xfrm>
        <a:prstGeom prst="rect">
          <a:avLst/>
        </a:prstGeom>
        <a:solidFill>
          <a:srgbClr val="FFFFFF"/>
        </a:solidFill>
        <a:ln w="9525">
          <a:solidFill>
            <a:srgbClr val="000000"/>
          </a:solidFill>
          <a:miter lim="800000"/>
          <a:headEnd/>
          <a:tailEnd/>
        </a:ln>
      </xdr:spPr>
      <xdr:txBody>
        <a:bodyPr vertOverflow="clip" wrap="square" lIns="72000" tIns="72000" rIns="72000" bIns="72000" anchor="t" upright="1"/>
        <a:lstStyle/>
        <a:p>
          <a:pPr algn="l" rtl="0">
            <a:defRPr sz="1000"/>
          </a:pPr>
          <a:r>
            <a:rPr lang="en-US" sz="1000" b="1" i="0" u="none" strike="noStrike" baseline="0">
              <a:solidFill>
                <a:srgbClr val="000000"/>
              </a:solidFill>
              <a:latin typeface="Arial"/>
              <a:cs typeface="Arial"/>
            </a:rPr>
            <a:t>In order to keep the file as small as possible: remove any sheets you won't use during this week. </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Remove any Draw sheets you won't possibly use (e.g. if you have a Boys 64-draw Qualifying you can remove the Boys 96&amp;128-draw sheet - but keep the smaller draw sheet initially since you may need it if the number of players in the draw is less than expected). If your tournament doesn't offer consolation draws, all sheets related to consolation events should be deleted.</a:t>
          </a:r>
        </a:p>
      </xdr:txBody>
    </xdr:sp>
    <xdr:clientData/>
  </xdr:twoCellAnchor>
  <xdr:twoCellAnchor editAs="oneCell">
    <xdr:from>
      <xdr:col>4</xdr:col>
      <xdr:colOff>371475</xdr:colOff>
      <xdr:row>0</xdr:row>
      <xdr:rowOff>190500</xdr:rowOff>
    </xdr:from>
    <xdr:to>
      <xdr:col>4</xdr:col>
      <xdr:colOff>771525</xdr:colOff>
      <xdr:row>0</xdr:row>
      <xdr:rowOff>590550</xdr:rowOff>
    </xdr:to>
    <xdr:pic>
      <xdr:nvPicPr>
        <xdr:cNvPr id="5" name="2 - Εικόνα" descr="logo_kol.jpg"/>
        <xdr:cNvPicPr>
          <a:picLocks noChangeAspect="1"/>
        </xdr:cNvPicPr>
      </xdr:nvPicPr>
      <xdr:blipFill>
        <a:blip xmlns:r="http://schemas.openxmlformats.org/officeDocument/2006/relationships" r:embed="rId1" cstate="print"/>
        <a:srcRect/>
        <a:stretch>
          <a:fillRect/>
        </a:stretch>
      </xdr:blipFill>
      <xdr:spPr bwMode="auto">
        <a:xfrm>
          <a:off x="5476875" y="190500"/>
          <a:ext cx="400050" cy="400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914400</xdr:colOff>
      <xdr:row>0</xdr:row>
      <xdr:rowOff>47625</xdr:rowOff>
    </xdr:from>
    <xdr:to>
      <xdr:col>1</xdr:col>
      <xdr:colOff>1485900</xdr:colOff>
      <xdr:row>2</xdr:row>
      <xdr:rowOff>123825</xdr:rowOff>
    </xdr:to>
    <xdr:pic>
      <xdr:nvPicPr>
        <xdr:cNvPr id="38935" name="Picture 23" descr="TEJT60bw"/>
        <xdr:cNvPicPr>
          <a:picLocks noChangeAspect="1" noChangeArrowheads="1"/>
        </xdr:cNvPicPr>
      </xdr:nvPicPr>
      <xdr:blipFill>
        <a:blip xmlns:r="http://schemas.openxmlformats.org/officeDocument/2006/relationships" r:embed="rId1" cstate="print"/>
        <a:srcRect/>
        <a:stretch>
          <a:fillRect/>
        </a:stretch>
      </xdr:blipFill>
      <xdr:spPr bwMode="auto">
        <a:xfrm>
          <a:off x="2771775" y="47625"/>
          <a:ext cx="571500" cy="5715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371475</xdr:colOff>
      <xdr:row>0</xdr:row>
      <xdr:rowOff>19050</xdr:rowOff>
    </xdr:from>
    <xdr:to>
      <xdr:col>18</xdr:col>
      <xdr:colOff>447675</xdr:colOff>
      <xdr:row>2</xdr:row>
      <xdr:rowOff>85725</xdr:rowOff>
    </xdr:to>
    <xdr:pic>
      <xdr:nvPicPr>
        <xdr:cNvPr id="280583" name="Picture 7" descr="TEJT60bw"/>
        <xdr:cNvPicPr>
          <a:picLocks noChangeAspect="1" noChangeArrowheads="1"/>
        </xdr:cNvPicPr>
      </xdr:nvPicPr>
      <xdr:blipFill>
        <a:blip xmlns:r="http://schemas.openxmlformats.org/officeDocument/2006/relationships" r:embed="rId1" cstate="print"/>
        <a:srcRect/>
        <a:stretch>
          <a:fillRect/>
        </a:stretch>
      </xdr:blipFill>
      <xdr:spPr bwMode="auto">
        <a:xfrm>
          <a:off x="7924800" y="19050"/>
          <a:ext cx="571500" cy="5715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190500</xdr:colOff>
      <xdr:row>0</xdr:row>
      <xdr:rowOff>123825</xdr:rowOff>
    </xdr:from>
    <xdr:to>
      <xdr:col>16</xdr:col>
      <xdr:colOff>47625</xdr:colOff>
      <xdr:row>3</xdr:row>
      <xdr:rowOff>114300</xdr:rowOff>
    </xdr:to>
    <xdr:pic>
      <xdr:nvPicPr>
        <xdr:cNvPr id="3" name="2 - Εικόνα" descr="logo_kol.jpg"/>
        <xdr:cNvPicPr>
          <a:picLocks noChangeAspect="1"/>
        </xdr:cNvPicPr>
      </xdr:nvPicPr>
      <xdr:blipFill>
        <a:blip xmlns:r="http://schemas.openxmlformats.org/officeDocument/2006/relationships" r:embed="rId1" cstate="print"/>
        <a:srcRect/>
        <a:stretch>
          <a:fillRect/>
        </a:stretch>
      </xdr:blipFill>
      <xdr:spPr bwMode="auto">
        <a:xfrm>
          <a:off x="5762625" y="123825"/>
          <a:ext cx="571500"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ephaniek@tenniseurope.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Sheet1"/>
  <dimension ref="A1:G18"/>
  <sheetViews>
    <sheetView showGridLines="0" showZeros="0" workbookViewId="0">
      <selection activeCell="E1" sqref="E1"/>
    </sheetView>
  </sheetViews>
  <sheetFormatPr defaultRowHeight="12.75"/>
  <cols>
    <col min="1" max="4" width="19.140625" customWidth="1"/>
    <col min="5" max="5" width="19.140625" style="1" customWidth="1"/>
  </cols>
  <sheetData>
    <row r="1" spans="1:7" s="2" customFormat="1" ht="49.5" customHeight="1" thickBot="1">
      <c r="A1" s="257" t="s">
        <v>56</v>
      </c>
      <c r="B1" s="3"/>
      <c r="C1" s="3"/>
      <c r="D1" s="293" t="s">
        <v>73</v>
      </c>
      <c r="E1" s="4"/>
      <c r="F1" s="5"/>
      <c r="G1" s="5"/>
    </row>
    <row r="2" spans="1:7" s="6" customFormat="1" ht="36.75" customHeight="1" thickBot="1">
      <c r="A2" s="7" t="s">
        <v>0</v>
      </c>
      <c r="B2" s="8"/>
      <c r="C2" s="8"/>
      <c r="D2" s="8"/>
      <c r="E2" s="9"/>
      <c r="F2" s="10"/>
      <c r="G2" s="10"/>
    </row>
    <row r="3" spans="1:7" s="2" customFormat="1" ht="6" customHeight="1" thickBot="1">
      <c r="A3" s="12"/>
      <c r="B3" s="13"/>
      <c r="C3" s="13"/>
      <c r="D3" s="13"/>
      <c r="E3" s="14"/>
      <c r="F3" s="5"/>
      <c r="G3" s="5"/>
    </row>
    <row r="4" spans="1:7" s="2" customFormat="1" ht="20.25" customHeight="1" thickBot="1">
      <c r="A4" s="15" t="s">
        <v>1</v>
      </c>
      <c r="B4" s="16"/>
      <c r="C4" s="16"/>
      <c r="D4" s="16"/>
      <c r="E4" s="17"/>
      <c r="F4" s="5"/>
      <c r="G4" s="5"/>
    </row>
    <row r="5" spans="1:7" s="18" customFormat="1" ht="15" customHeight="1">
      <c r="A5" s="20" t="s">
        <v>2</v>
      </c>
      <c r="B5" s="21"/>
      <c r="C5" s="21"/>
      <c r="D5" s="21"/>
      <c r="E5" s="22"/>
      <c r="F5" s="23"/>
      <c r="G5" s="24"/>
    </row>
    <row r="6" spans="1:7" s="2" customFormat="1" ht="26.25">
      <c r="A6" s="25"/>
      <c r="B6" s="26"/>
      <c r="C6" s="27"/>
      <c r="D6" s="28"/>
      <c r="E6" s="29" t="s">
        <v>72</v>
      </c>
      <c r="F6" s="5"/>
      <c r="G6" s="5"/>
    </row>
    <row r="7" spans="1:7" s="18" customFormat="1" ht="15" customHeight="1">
      <c r="A7" s="20" t="s">
        <v>3</v>
      </c>
      <c r="B7" s="21"/>
      <c r="C7" s="21"/>
      <c r="D7" s="21"/>
      <c r="E7" s="22"/>
      <c r="F7" s="23"/>
      <c r="G7" s="24"/>
    </row>
    <row r="8" spans="1:7" s="2" customFormat="1" ht="16.5" customHeight="1">
      <c r="A8" s="30" t="s">
        <v>73</v>
      </c>
      <c r="B8" s="31"/>
      <c r="C8" s="32"/>
      <c r="D8" s="33"/>
      <c r="E8" s="34"/>
      <c r="F8" s="5"/>
      <c r="G8" s="5"/>
    </row>
    <row r="9" spans="1:7" s="2" customFormat="1" ht="15" customHeight="1">
      <c r="A9" s="20" t="s">
        <v>70</v>
      </c>
      <c r="B9" s="21"/>
      <c r="C9" s="21" t="s">
        <v>4</v>
      </c>
      <c r="D9" s="21" t="s">
        <v>57</v>
      </c>
      <c r="E9" s="35" t="s">
        <v>54</v>
      </c>
      <c r="F9" s="5"/>
      <c r="G9" s="5"/>
    </row>
    <row r="10" spans="1:7" s="2" customFormat="1">
      <c r="A10" s="37" t="s">
        <v>74</v>
      </c>
      <c r="B10" s="38"/>
      <c r="C10" s="39" t="s">
        <v>75</v>
      </c>
      <c r="D10" s="40"/>
      <c r="E10" s="41" t="s">
        <v>76</v>
      </c>
      <c r="F10" s="5"/>
      <c r="G10" s="5"/>
    </row>
    <row r="11" spans="1:7">
      <c r="A11" s="20"/>
      <c r="B11" s="21"/>
      <c r="C11" s="42"/>
      <c r="D11" s="42"/>
      <c r="E11" s="43"/>
      <c r="F11" s="44"/>
      <c r="G11" s="44"/>
    </row>
    <row r="12" spans="1:7" s="2" customFormat="1">
      <c r="A12" s="258"/>
      <c r="B12" s="5"/>
      <c r="C12" s="46"/>
      <c r="D12" s="47"/>
      <c r="E12" s="48"/>
      <c r="F12" s="5"/>
      <c r="G12" s="5"/>
    </row>
    <row r="13" spans="1:7" ht="7.5" customHeight="1">
      <c r="A13" s="44"/>
      <c r="B13" s="44"/>
      <c r="C13" s="44"/>
      <c r="D13" s="44"/>
      <c r="E13" s="49"/>
      <c r="F13" s="44"/>
      <c r="G13" s="44"/>
    </row>
    <row r="14" spans="1:7" ht="107.25" customHeight="1">
      <c r="A14" s="44"/>
      <c r="B14" s="44"/>
      <c r="C14" s="44"/>
      <c r="D14" s="44"/>
      <c r="E14" s="49"/>
      <c r="F14" s="44"/>
      <c r="G14" s="44"/>
    </row>
    <row r="15" spans="1:7">
      <c r="A15" s="42" t="s">
        <v>71</v>
      </c>
      <c r="B15" s="42"/>
      <c r="C15" s="42"/>
      <c r="D15" s="42"/>
      <c r="E15" s="49"/>
      <c r="F15" s="44"/>
      <c r="G15" s="44"/>
    </row>
    <row r="16" spans="1:7">
      <c r="A16" s="259" t="s">
        <v>58</v>
      </c>
      <c r="B16" s="42"/>
      <c r="C16" s="42"/>
      <c r="D16" s="42"/>
      <c r="E16" s="50"/>
      <c r="F16" s="44"/>
      <c r="G16" s="44"/>
    </row>
    <row r="17" spans="1:7" ht="12.75" customHeight="1">
      <c r="A17" s="51" t="s">
        <v>5</v>
      </c>
      <c r="B17" s="292" t="s">
        <v>69</v>
      </c>
      <c r="C17" s="49"/>
      <c r="D17" s="49"/>
      <c r="E17" s="49"/>
      <c r="F17" s="44"/>
      <c r="G17" s="44"/>
    </row>
    <row r="18" spans="1:7">
      <c r="A18" s="44"/>
      <c r="B18" s="44"/>
      <c r="C18" s="44"/>
      <c r="D18" s="44"/>
      <c r="E18" s="49"/>
      <c r="F18" s="44"/>
      <c r="G18" s="44"/>
    </row>
  </sheetData>
  <phoneticPr fontId="60" type="noConversion"/>
  <hyperlinks>
    <hyperlink ref="B17" r:id="rId1"/>
  </hyperlinks>
  <pageMargins left="0.35" right="0.35" top="0.39" bottom="0.39" header="0" footer="0"/>
  <pageSetup paperSize="9" orientation="portrait" horizontalDpi="360" verticalDpi="360" r:id="rId2"/>
  <headerFooter alignWithMargins="0"/>
  <drawing r:id="rId3"/>
</worksheet>
</file>

<file path=xl/worksheets/sheet2.xml><?xml version="1.0" encoding="utf-8"?>
<worksheet xmlns="http://schemas.openxmlformats.org/spreadsheetml/2006/main" xmlns:r="http://schemas.openxmlformats.org/officeDocument/2006/relationships">
  <sheetPr codeName="Sheet38">
    <pageSetUpPr fitToPage="1"/>
  </sheetPr>
  <dimension ref="A1:P42"/>
  <sheetViews>
    <sheetView showGridLines="0" showZeros="0" workbookViewId="0">
      <selection activeCell="A4" sqref="A4"/>
    </sheetView>
  </sheetViews>
  <sheetFormatPr defaultRowHeight="12.75"/>
  <cols>
    <col min="1" max="1" width="27.85546875" customWidth="1"/>
    <col min="2" max="2" width="22.42578125" customWidth="1"/>
    <col min="3" max="12" width="4.28515625" hidden="1" customWidth="1"/>
    <col min="13" max="13" width="7.7109375" hidden="1" customWidth="1"/>
    <col min="14" max="14" width="7.7109375" style="52" customWidth="1"/>
    <col min="15" max="15" width="8.5703125" customWidth="1"/>
    <col min="16" max="16" width="11.28515625" hidden="1" customWidth="1"/>
  </cols>
  <sheetData>
    <row r="1" spans="1:14" ht="26.25">
      <c r="A1" s="53">
        <f>'Week SetUp'!$A$6</f>
        <v>0</v>
      </c>
      <c r="B1" s="54"/>
      <c r="C1" s="54"/>
      <c r="D1" s="44"/>
      <c r="E1" s="44"/>
      <c r="F1" s="55"/>
      <c r="G1" s="44"/>
      <c r="H1" s="44"/>
      <c r="I1" s="44"/>
      <c r="J1" s="44"/>
      <c r="K1" s="44"/>
      <c r="L1" s="44"/>
      <c r="M1" s="44"/>
      <c r="N1" s="56"/>
    </row>
    <row r="2" spans="1:14">
      <c r="A2" s="57" t="str">
        <f>'Week SetUp'!$A$8</f>
        <v>ΚΟΛΟΚΟΤΡΩΝΕΙΑ TRIPOLIS TENNIS OPEN 2015</v>
      </c>
      <c r="B2" s="31"/>
      <c r="C2" s="31"/>
      <c r="D2" s="44"/>
      <c r="E2" s="44"/>
      <c r="F2" s="44"/>
      <c r="G2" s="44"/>
      <c r="H2" s="44"/>
      <c r="I2" s="44"/>
      <c r="J2" s="44"/>
      <c r="K2" s="44"/>
      <c r="L2" s="44"/>
      <c r="M2" s="44"/>
      <c r="N2" s="55"/>
    </row>
    <row r="3" spans="1:14" s="2" customFormat="1" ht="39.75" customHeight="1" thickBot="1">
      <c r="A3" s="58"/>
      <c r="B3" s="59" t="s">
        <v>6</v>
      </c>
      <c r="C3" s="60"/>
      <c r="D3" s="61"/>
      <c r="E3" s="61"/>
      <c r="F3" s="62"/>
      <c r="G3" s="61"/>
      <c r="H3" s="63"/>
      <c r="I3" s="62"/>
      <c r="J3" s="61"/>
      <c r="K3" s="61"/>
      <c r="L3" s="61"/>
      <c r="M3" s="61"/>
      <c r="N3" s="63"/>
    </row>
    <row r="4" spans="1:14" s="18" customFormat="1" ht="9.75">
      <c r="A4" s="62" t="s">
        <v>7</v>
      </c>
      <c r="B4" s="60" t="s">
        <v>4</v>
      </c>
      <c r="C4" s="64"/>
      <c r="D4" s="64"/>
      <c r="E4" s="64"/>
      <c r="F4" s="64"/>
      <c r="G4" s="64"/>
      <c r="H4" s="64"/>
      <c r="I4" s="64"/>
      <c r="J4" s="64"/>
      <c r="K4" s="64"/>
      <c r="L4" s="64"/>
      <c r="M4" s="64"/>
      <c r="N4" s="64"/>
    </row>
    <row r="5" spans="1:14" s="45" customFormat="1" ht="12.75" customHeight="1">
      <c r="A5" s="65" t="str">
        <f>'Week SetUp'!$A$10</f>
        <v>9/10- 8-11- 2015</v>
      </c>
      <c r="B5" s="66" t="str">
        <f>'Week SetUp'!$C$10</f>
        <v>AEK TRIPOLIS</v>
      </c>
      <c r="C5" s="67"/>
      <c r="D5" s="67"/>
      <c r="E5" s="67"/>
      <c r="F5" s="67"/>
      <c r="G5" s="67"/>
      <c r="H5" s="67"/>
      <c r="I5" s="67"/>
      <c r="J5" s="67"/>
      <c r="K5" s="67"/>
      <c r="L5" s="67"/>
      <c r="M5" s="68"/>
      <c r="N5" s="68"/>
    </row>
    <row r="6" spans="1:14" s="2" customFormat="1" ht="60" customHeight="1" thickBot="1">
      <c r="A6" s="301" t="s">
        <v>8</v>
      </c>
      <c r="B6" s="301"/>
      <c r="C6" s="69"/>
      <c r="D6" s="69"/>
      <c r="E6" s="69"/>
      <c r="F6" s="70"/>
      <c r="G6" s="71"/>
      <c r="H6" s="69"/>
      <c r="I6" s="70"/>
      <c r="J6" s="69"/>
      <c r="K6" s="69"/>
      <c r="L6" s="69"/>
      <c r="M6" s="69"/>
      <c r="N6" s="72"/>
    </row>
    <row r="7" spans="1:14" s="18" customFormat="1" ht="13.5" hidden="1" customHeight="1">
      <c r="A7" s="73"/>
      <c r="B7" s="74"/>
      <c r="C7" s="74"/>
      <c r="D7" s="74"/>
      <c r="E7" s="74"/>
      <c r="F7" s="74"/>
      <c r="G7" s="74"/>
      <c r="H7" s="74"/>
      <c r="I7" s="74"/>
      <c r="J7" s="74"/>
      <c r="K7" s="74"/>
      <c r="L7" s="74"/>
      <c r="M7" s="74"/>
      <c r="N7" s="64"/>
    </row>
    <row r="8" spans="1:14" s="11" customFormat="1" ht="12.75" hidden="1" customHeight="1">
      <c r="A8" s="75"/>
      <c r="B8" s="48"/>
      <c r="C8" s="48"/>
      <c r="D8" s="48"/>
      <c r="E8" s="48"/>
      <c r="F8" s="48"/>
      <c r="G8" s="48"/>
      <c r="H8" s="48"/>
      <c r="I8" s="48"/>
      <c r="J8" s="48"/>
      <c r="K8" s="48"/>
      <c r="L8" s="48"/>
      <c r="M8" s="48"/>
      <c r="N8" s="67"/>
    </row>
    <row r="9" spans="1:14" s="18" customFormat="1" hidden="1">
      <c r="A9" s="76"/>
      <c r="B9" s="78"/>
      <c r="C9" s="79"/>
      <c r="D9" s="78"/>
      <c r="E9" s="78"/>
      <c r="F9" s="78"/>
      <c r="G9" s="78"/>
      <c r="H9" s="78"/>
      <c r="I9" s="78"/>
      <c r="J9" s="78"/>
      <c r="K9" s="78"/>
      <c r="L9" s="78"/>
      <c r="M9" s="78"/>
      <c r="N9" s="80"/>
    </row>
    <row r="10" spans="1:14" s="18" customFormat="1" ht="9.75" hidden="1">
      <c r="A10" s="73"/>
      <c r="B10" s="74"/>
      <c r="C10" s="64"/>
      <c r="D10" s="64"/>
      <c r="E10" s="64"/>
      <c r="F10" s="64"/>
      <c r="G10" s="64"/>
      <c r="H10" s="64"/>
      <c r="I10" s="64"/>
      <c r="J10" s="64"/>
      <c r="K10" s="64"/>
      <c r="L10" s="64"/>
      <c r="M10" s="64"/>
      <c r="N10" s="64"/>
    </row>
    <row r="11" spans="1:14" s="45" customFormat="1" ht="12.75" hidden="1" customHeight="1">
      <c r="A11" s="81"/>
      <c r="B11" s="47"/>
      <c r="C11" s="67"/>
      <c r="D11" s="67"/>
      <c r="E11" s="67"/>
      <c r="F11" s="67"/>
      <c r="G11" s="67"/>
      <c r="H11" s="67"/>
      <c r="I11" s="67"/>
      <c r="J11" s="67"/>
      <c r="K11" s="67"/>
      <c r="L11" s="67"/>
      <c r="M11" s="68"/>
      <c r="N11" s="64"/>
    </row>
    <row r="12" spans="1:14" s="18" customFormat="1" ht="9.75" hidden="1">
      <c r="A12" s="73"/>
      <c r="B12" s="74"/>
      <c r="C12" s="74"/>
      <c r="D12" s="74"/>
      <c r="E12" s="74"/>
      <c r="F12" s="74"/>
      <c r="G12" s="74"/>
      <c r="H12" s="74"/>
      <c r="I12" s="74"/>
      <c r="J12" s="74"/>
      <c r="K12" s="74"/>
      <c r="L12" s="74"/>
      <c r="M12" s="74"/>
      <c r="N12" s="64"/>
    </row>
    <row r="13" spans="1:14" s="11" customFormat="1" ht="12.75" hidden="1" customHeight="1">
      <c r="A13" s="75"/>
      <c r="B13" s="48"/>
      <c r="C13" s="48"/>
      <c r="D13" s="48"/>
      <c r="E13" s="48"/>
      <c r="F13" s="48"/>
      <c r="G13" s="48"/>
      <c r="H13" s="48"/>
      <c r="I13" s="48"/>
      <c r="J13" s="48"/>
      <c r="K13" s="48"/>
      <c r="L13" s="48"/>
      <c r="M13" s="48"/>
      <c r="N13" s="12"/>
    </row>
    <row r="14" spans="1:14" s="18" customFormat="1" hidden="1">
      <c r="A14" s="76"/>
      <c r="B14" s="78"/>
      <c r="C14" s="79"/>
      <c r="D14" s="78"/>
      <c r="E14" s="78"/>
      <c r="F14" s="78"/>
      <c r="G14" s="78"/>
      <c r="H14" s="78"/>
      <c r="I14" s="78"/>
      <c r="J14" s="78"/>
      <c r="K14" s="78"/>
      <c r="L14" s="78"/>
      <c r="M14" s="78"/>
      <c r="N14" s="80"/>
    </row>
    <row r="15" spans="1:14" s="18" customFormat="1" ht="9.75" hidden="1">
      <c r="A15" s="73"/>
      <c r="B15" s="74"/>
      <c r="C15" s="64"/>
      <c r="D15" s="64"/>
      <c r="E15" s="64"/>
      <c r="F15" s="64"/>
      <c r="G15" s="64"/>
      <c r="H15" s="64"/>
      <c r="I15" s="64"/>
      <c r="J15" s="64"/>
      <c r="K15" s="64"/>
      <c r="L15" s="64"/>
      <c r="M15" s="64"/>
      <c r="N15" s="64"/>
    </row>
    <row r="16" spans="1:14" s="18" customFormat="1" hidden="1">
      <c r="A16" s="81"/>
      <c r="B16" s="47"/>
      <c r="C16" s="67"/>
      <c r="D16" s="67"/>
      <c r="E16" s="67"/>
      <c r="F16" s="67"/>
      <c r="G16" s="67"/>
      <c r="H16" s="67"/>
      <c r="I16" s="67"/>
      <c r="J16" s="67"/>
      <c r="K16" s="67"/>
      <c r="L16" s="67"/>
      <c r="M16" s="68"/>
      <c r="N16" s="64"/>
    </row>
    <row r="17" spans="1:16" s="18" customFormat="1" ht="9.75" hidden="1">
      <c r="A17" s="73"/>
      <c r="B17" s="74"/>
      <c r="C17" s="74"/>
      <c r="D17" s="74"/>
      <c r="E17" s="74"/>
      <c r="F17" s="74"/>
      <c r="G17" s="74"/>
      <c r="H17" s="74"/>
      <c r="I17" s="74"/>
      <c r="J17" s="74"/>
      <c r="K17" s="74"/>
      <c r="L17" s="74"/>
      <c r="M17" s="74"/>
      <c r="N17" s="64"/>
    </row>
    <row r="18" spans="1:16" s="11" customFormat="1" ht="12.75" hidden="1" customHeight="1">
      <c r="A18" s="75"/>
      <c r="B18" s="48"/>
      <c r="C18" s="48"/>
      <c r="D18" s="48"/>
      <c r="E18" s="48"/>
      <c r="F18" s="48"/>
      <c r="G18" s="48"/>
      <c r="H18" s="48"/>
      <c r="I18" s="48"/>
      <c r="J18" s="48"/>
      <c r="K18" s="48"/>
      <c r="L18" s="48"/>
      <c r="M18" s="48"/>
      <c r="N18" s="12"/>
    </row>
    <row r="19" spans="1:16" s="11" customFormat="1" ht="7.5" hidden="1" customHeight="1">
      <c r="A19" s="82"/>
      <c r="B19" s="82"/>
      <c r="C19" s="14"/>
      <c r="D19" s="14"/>
      <c r="E19" s="14"/>
      <c r="F19" s="14"/>
      <c r="G19" s="14"/>
      <c r="H19" s="14"/>
      <c r="I19" s="14"/>
      <c r="J19" s="14"/>
      <c r="K19" s="14"/>
      <c r="L19" s="14"/>
      <c r="M19" s="14"/>
      <c r="N19" s="12"/>
    </row>
    <row r="20" spans="1:16" s="18" customFormat="1" ht="13.5" thickBot="1">
      <c r="A20" s="260" t="s">
        <v>9</v>
      </c>
      <c r="B20" s="261"/>
      <c r="C20" s="79"/>
      <c r="D20" s="78"/>
      <c r="E20" s="78"/>
      <c r="F20" s="78"/>
      <c r="G20" s="78"/>
      <c r="H20" s="78"/>
      <c r="I20" s="78"/>
      <c r="J20" s="78"/>
      <c r="K20" s="78"/>
      <c r="L20" s="78"/>
      <c r="M20" s="78"/>
      <c r="N20" s="80"/>
    </row>
    <row r="21" spans="1:16" s="18" customFormat="1" ht="9.75">
      <c r="A21" s="83" t="s">
        <v>10</v>
      </c>
      <c r="B21" s="84" t="s">
        <v>11</v>
      </c>
      <c r="C21" s="64"/>
      <c r="D21" s="64"/>
      <c r="E21" s="64"/>
      <c r="F21" s="64"/>
      <c r="G21" s="64"/>
      <c r="H21" s="64"/>
      <c r="I21" s="64"/>
      <c r="J21" s="64"/>
      <c r="K21" s="64"/>
      <c r="L21" s="64"/>
      <c r="M21" s="64"/>
      <c r="N21" s="64"/>
      <c r="P21" s="85" t="s">
        <v>12</v>
      </c>
    </row>
    <row r="22" spans="1:16" s="18" customFormat="1" ht="19.5" customHeight="1">
      <c r="A22" s="86"/>
      <c r="B22" s="87"/>
      <c r="C22" s="67"/>
      <c r="D22" s="67"/>
      <c r="E22" s="67"/>
      <c r="F22" s="67"/>
      <c r="G22" s="67"/>
      <c r="H22" s="67"/>
      <c r="I22" s="67"/>
      <c r="J22" s="67"/>
      <c r="K22" s="67"/>
      <c r="L22" s="67"/>
      <c r="M22" s="68"/>
      <c r="N22" s="64"/>
      <c r="P22" s="88" t="str">
        <f t="shared" ref="P22:P29" si="0">LEFT(B22,1)&amp;" "&amp;A22</f>
        <v xml:space="preserve"> </v>
      </c>
    </row>
    <row r="23" spans="1:16" s="18" customFormat="1" ht="19.5" customHeight="1">
      <c r="A23" s="86"/>
      <c r="B23" s="87"/>
      <c r="C23" s="67"/>
      <c r="D23" s="67"/>
      <c r="E23" s="67"/>
      <c r="F23" s="67"/>
      <c r="G23" s="67"/>
      <c r="H23" s="67"/>
      <c r="I23" s="67"/>
      <c r="J23" s="67"/>
      <c r="K23" s="67"/>
      <c r="L23" s="67"/>
      <c r="M23" s="68"/>
      <c r="N23" s="64"/>
      <c r="P23" s="88" t="str">
        <f t="shared" si="0"/>
        <v xml:space="preserve"> </v>
      </c>
    </row>
    <row r="24" spans="1:16" s="18" customFormat="1" ht="19.5" customHeight="1">
      <c r="A24" s="86"/>
      <c r="B24" s="87"/>
      <c r="C24" s="67"/>
      <c r="D24" s="67"/>
      <c r="E24" s="67"/>
      <c r="F24" s="67"/>
      <c r="G24" s="67"/>
      <c r="H24" s="67"/>
      <c r="I24" s="67"/>
      <c r="J24" s="67"/>
      <c r="K24" s="67"/>
      <c r="L24" s="67"/>
      <c r="M24" s="68"/>
      <c r="N24" s="64"/>
      <c r="P24" s="88" t="str">
        <f t="shared" si="0"/>
        <v xml:space="preserve"> </v>
      </c>
    </row>
    <row r="25" spans="1:16" s="2" customFormat="1" ht="19.5" customHeight="1">
      <c r="A25" s="86"/>
      <c r="B25" s="87"/>
      <c r="C25" s="67"/>
      <c r="D25" s="67"/>
      <c r="E25" s="67"/>
      <c r="F25" s="67"/>
      <c r="G25" s="67"/>
      <c r="H25" s="67"/>
      <c r="I25" s="67"/>
      <c r="J25" s="67"/>
      <c r="K25" s="67"/>
      <c r="L25" s="67"/>
      <c r="M25" s="68"/>
      <c r="N25" s="64"/>
      <c r="P25" s="88" t="str">
        <f t="shared" si="0"/>
        <v xml:space="preserve"> </v>
      </c>
    </row>
    <row r="26" spans="1:16" s="2" customFormat="1" ht="19.5" customHeight="1">
      <c r="A26" s="86"/>
      <c r="B26" s="87"/>
      <c r="C26" s="67"/>
      <c r="D26" s="67"/>
      <c r="E26" s="67"/>
      <c r="F26" s="67"/>
      <c r="G26" s="67"/>
      <c r="H26" s="67"/>
      <c r="I26" s="67"/>
      <c r="J26" s="67"/>
      <c r="K26" s="67"/>
      <c r="L26" s="67"/>
      <c r="M26" s="68"/>
      <c r="N26" s="64"/>
      <c r="P26" s="88" t="str">
        <f t="shared" si="0"/>
        <v xml:space="preserve"> </v>
      </c>
    </row>
    <row r="27" spans="1:16" s="2" customFormat="1" ht="19.5" customHeight="1">
      <c r="A27" s="86"/>
      <c r="B27" s="87"/>
      <c r="C27" s="67"/>
      <c r="D27" s="67"/>
      <c r="E27" s="67"/>
      <c r="F27" s="67"/>
      <c r="G27" s="67"/>
      <c r="H27" s="67"/>
      <c r="I27" s="67"/>
      <c r="J27" s="67"/>
      <c r="K27" s="67"/>
      <c r="L27" s="67"/>
      <c r="M27" s="68"/>
      <c r="N27" s="64"/>
      <c r="P27" s="88" t="str">
        <f t="shared" si="0"/>
        <v xml:space="preserve"> </v>
      </c>
    </row>
    <row r="28" spans="1:16" s="2" customFormat="1" ht="19.5" customHeight="1">
      <c r="A28" s="86"/>
      <c r="B28" s="87"/>
      <c r="C28" s="67"/>
      <c r="D28" s="67"/>
      <c r="E28" s="67"/>
      <c r="F28" s="67"/>
      <c r="G28" s="67"/>
      <c r="H28" s="67"/>
      <c r="I28" s="67"/>
      <c r="J28" s="67"/>
      <c r="K28" s="67"/>
      <c r="L28" s="67"/>
      <c r="M28" s="68"/>
      <c r="N28" s="64"/>
      <c r="P28" s="88" t="str">
        <f t="shared" si="0"/>
        <v xml:space="preserve"> </v>
      </c>
    </row>
    <row r="29" spans="1:16" s="2" customFormat="1" ht="19.5" customHeight="1" thickBot="1">
      <c r="A29" s="89"/>
      <c r="B29" s="90"/>
      <c r="C29" s="67"/>
      <c r="D29" s="67"/>
      <c r="E29" s="67"/>
      <c r="F29" s="67"/>
      <c r="G29" s="67"/>
      <c r="H29" s="67"/>
      <c r="I29" s="67"/>
      <c r="J29" s="67"/>
      <c r="K29" s="67"/>
      <c r="L29" s="67"/>
      <c r="M29" s="68"/>
      <c r="N29" s="64"/>
      <c r="P29" s="88" t="str">
        <f t="shared" si="0"/>
        <v xml:space="preserve"> </v>
      </c>
    </row>
    <row r="30" spans="1:16" ht="13.5" thickBot="1">
      <c r="A30" s="44"/>
      <c r="B30" s="44"/>
      <c r="C30" s="44"/>
      <c r="D30" s="44"/>
      <c r="E30" s="44"/>
      <c r="F30" s="44"/>
      <c r="G30" s="44"/>
      <c r="H30" s="44"/>
      <c r="I30" s="44"/>
      <c r="J30" s="44"/>
      <c r="K30" s="44"/>
      <c r="L30" s="44"/>
      <c r="M30" s="44"/>
      <c r="N30" s="91"/>
      <c r="P30" s="92" t="s">
        <v>13</v>
      </c>
    </row>
    <row r="31" spans="1:16">
      <c r="A31" s="44"/>
      <c r="B31" s="44"/>
      <c r="C31" s="44"/>
      <c r="D31" s="44"/>
      <c r="E31" s="44"/>
      <c r="F31" s="44"/>
      <c r="G31" s="44"/>
      <c r="H31" s="44"/>
      <c r="I31" s="44"/>
      <c r="J31" s="44"/>
      <c r="K31" s="44"/>
      <c r="L31" s="44"/>
      <c r="M31" s="44"/>
      <c r="N31" s="91"/>
    </row>
    <row r="32" spans="1:16">
      <c r="A32" s="44"/>
      <c r="B32" s="44"/>
      <c r="C32" s="44"/>
      <c r="D32" s="44"/>
      <c r="E32" s="44"/>
      <c r="F32" s="44"/>
      <c r="G32" s="44"/>
      <c r="H32" s="44"/>
      <c r="I32" s="44"/>
      <c r="J32" s="44"/>
      <c r="K32" s="44"/>
      <c r="L32" s="44"/>
      <c r="M32" s="44"/>
      <c r="N32" s="91"/>
    </row>
    <row r="33" spans="1:14">
      <c r="A33" s="44"/>
      <c r="B33" s="44"/>
      <c r="C33" s="44"/>
      <c r="D33" s="44"/>
      <c r="E33" s="44"/>
      <c r="F33" s="44"/>
      <c r="G33" s="44"/>
      <c r="H33" s="44"/>
      <c r="I33" s="44"/>
      <c r="J33" s="44"/>
      <c r="K33" s="44"/>
      <c r="L33" s="44"/>
      <c r="M33" s="44"/>
      <c r="N33" s="91"/>
    </row>
    <row r="34" spans="1:14">
      <c r="A34" s="44"/>
      <c r="B34" s="44"/>
      <c r="C34" s="44"/>
      <c r="D34" s="44"/>
      <c r="E34" s="44"/>
      <c r="F34" s="44"/>
      <c r="G34" s="44"/>
      <c r="H34" s="44"/>
      <c r="I34" s="44"/>
      <c r="J34" s="44"/>
      <c r="K34" s="44"/>
      <c r="L34" s="44"/>
      <c r="M34" s="44"/>
      <c r="N34" s="91"/>
    </row>
    <row r="35" spans="1:14">
      <c r="A35" s="44"/>
      <c r="B35" s="44"/>
      <c r="C35" s="44"/>
      <c r="D35" s="44"/>
      <c r="E35" s="44"/>
      <c r="F35" s="44"/>
      <c r="G35" s="44"/>
      <c r="H35" s="44"/>
      <c r="I35" s="44"/>
      <c r="J35" s="44"/>
      <c r="K35" s="44"/>
      <c r="L35" s="44"/>
      <c r="M35" s="44"/>
      <c r="N35" s="91"/>
    </row>
    <row r="36" spans="1:14">
      <c r="A36" s="44"/>
      <c r="B36" s="44"/>
      <c r="C36" s="44"/>
      <c r="D36" s="44"/>
      <c r="E36" s="44"/>
      <c r="F36" s="44"/>
      <c r="G36" s="44"/>
      <c r="H36" s="44"/>
      <c r="I36" s="44"/>
      <c r="J36" s="44"/>
      <c r="K36" s="44"/>
      <c r="L36" s="44"/>
      <c r="M36" s="44"/>
      <c r="N36" s="91"/>
    </row>
    <row r="37" spans="1:14">
      <c r="A37" s="44"/>
      <c r="B37" s="44"/>
      <c r="C37" s="44"/>
      <c r="D37" s="44"/>
      <c r="E37" s="44"/>
      <c r="F37" s="44"/>
      <c r="G37" s="44"/>
      <c r="H37" s="44"/>
      <c r="I37" s="44"/>
      <c r="J37" s="44"/>
      <c r="K37" s="44"/>
      <c r="L37" s="44"/>
      <c r="M37" s="44"/>
      <c r="N37" s="91"/>
    </row>
    <row r="38" spans="1:14">
      <c r="A38" s="44"/>
      <c r="B38" s="44"/>
      <c r="C38" s="44"/>
      <c r="D38" s="44"/>
      <c r="E38" s="44"/>
      <c r="F38" s="44"/>
      <c r="G38" s="44"/>
      <c r="H38" s="44"/>
      <c r="I38" s="44"/>
      <c r="J38" s="44"/>
      <c r="K38" s="44"/>
      <c r="L38" s="44"/>
      <c r="M38" s="44"/>
      <c r="N38" s="91"/>
    </row>
    <row r="39" spans="1:14">
      <c r="A39" s="44"/>
      <c r="B39" s="44"/>
      <c r="C39" s="44"/>
      <c r="D39" s="44"/>
      <c r="E39" s="44"/>
      <c r="F39" s="44"/>
      <c r="G39" s="44"/>
      <c r="H39" s="44"/>
      <c r="I39" s="44"/>
      <c r="J39" s="44"/>
      <c r="K39" s="44"/>
      <c r="L39" s="44"/>
      <c r="M39" s="44"/>
      <c r="N39" s="91"/>
    </row>
    <row r="40" spans="1:14">
      <c r="A40" s="44"/>
      <c r="B40" s="44"/>
      <c r="C40" s="44"/>
      <c r="D40" s="44"/>
      <c r="E40" s="44"/>
      <c r="F40" s="44"/>
      <c r="G40" s="44"/>
      <c r="H40" s="44"/>
      <c r="I40" s="44"/>
      <c r="J40" s="44"/>
      <c r="K40" s="44"/>
      <c r="L40" s="44"/>
      <c r="M40" s="44"/>
      <c r="N40" s="91"/>
    </row>
    <row r="41" spans="1:14">
      <c r="A41" s="44"/>
      <c r="B41" s="44"/>
      <c r="C41" s="44"/>
      <c r="D41" s="44"/>
      <c r="E41" s="44"/>
      <c r="F41" s="44"/>
      <c r="G41" s="44"/>
      <c r="H41" s="44"/>
      <c r="I41" s="44"/>
      <c r="J41" s="44"/>
      <c r="K41" s="44"/>
      <c r="L41" s="44"/>
      <c r="M41" s="44"/>
      <c r="N41" s="91"/>
    </row>
    <row r="42" spans="1:14">
      <c r="A42" s="44"/>
      <c r="B42" s="44"/>
      <c r="C42" s="44"/>
      <c r="D42" s="44"/>
      <c r="E42" s="44"/>
      <c r="F42" s="44"/>
      <c r="G42" s="44"/>
      <c r="H42" s="44"/>
      <c r="I42" s="44"/>
      <c r="J42" s="44"/>
      <c r="K42" s="44"/>
      <c r="L42" s="44"/>
      <c r="M42" s="44"/>
      <c r="N42" s="91"/>
    </row>
  </sheetData>
  <mergeCells count="1">
    <mergeCell ref="A6:B6"/>
  </mergeCells>
  <phoneticPr fontId="60" type="noConversion"/>
  <printOptions horizontalCentered="1"/>
  <pageMargins left="0.35" right="0.35" top="0.39" bottom="0.39" header="0" footer="0"/>
  <pageSetup paperSize="9" orientation="portrait" horizontalDpi="200" verticalDpi="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43"/>
  <dimension ref="A1:S134"/>
  <sheetViews>
    <sheetView showGridLines="0" showZeros="0" workbookViewId="0">
      <pane ySplit="6" topLeftCell="A15" activePane="bottomLeft" state="frozen"/>
      <selection activeCell="A4" sqref="A4:C4"/>
      <selection pane="bottomLeft" activeCell="A7" sqref="A7:C21"/>
    </sheetView>
  </sheetViews>
  <sheetFormatPr defaultRowHeight="12.75"/>
  <cols>
    <col min="1" max="1" width="3.85546875" customWidth="1"/>
    <col min="2" max="2" width="22.85546875" customWidth="1"/>
    <col min="3" max="3" width="21.85546875" customWidth="1"/>
    <col min="4" max="4" width="7.7109375" style="52" customWidth="1"/>
    <col min="5" max="5" width="12.140625" style="105" customWidth="1"/>
    <col min="6" max="6" width="7.7109375" style="105" hidden="1" customWidth="1"/>
    <col min="7" max="7" width="7.7109375" style="105" customWidth="1"/>
    <col min="8" max="10" width="7.42578125" style="52" customWidth="1"/>
    <col min="11" max="14" width="7.42578125" style="52" hidden="1" customWidth="1"/>
    <col min="15" max="16" width="7.42578125" style="52" customWidth="1"/>
    <col min="17" max="17" width="7.42578125" style="52" hidden="1" customWidth="1"/>
    <col min="18" max="19" width="7.42578125" style="52" customWidth="1"/>
  </cols>
  <sheetData>
    <row r="1" spans="1:19" ht="26.25">
      <c r="A1" s="276">
        <f>'Week SetUp'!$A$6</f>
        <v>0</v>
      </c>
      <c r="B1" s="98"/>
      <c r="C1" s="98"/>
      <c r="D1" s="269" t="s">
        <v>61</v>
      </c>
      <c r="E1" s="125" t="s">
        <v>60</v>
      </c>
      <c r="F1" s="287"/>
      <c r="G1" s="288"/>
      <c r="H1" s="289"/>
      <c r="I1" s="290"/>
      <c r="J1" s="290"/>
      <c r="K1" s="290"/>
      <c r="L1" s="290"/>
      <c r="M1" s="290"/>
      <c r="N1" s="290"/>
      <c r="O1" s="290"/>
      <c r="P1" s="290"/>
      <c r="Q1" s="290"/>
      <c r="R1" s="291"/>
      <c r="S1" s="290"/>
    </row>
    <row r="2" spans="1:19" ht="13.5" thickBot="1">
      <c r="A2" s="100" t="str">
        <f>'Week SetUp'!$A$8</f>
        <v>ΚΟΛΟΚΟΤΡΩΝΕΙΑ TRIPOLIS TENNIS OPEN 2015</v>
      </c>
      <c r="B2" s="100"/>
      <c r="C2" s="94"/>
      <c r="D2" s="125"/>
      <c r="E2" s="125" t="s">
        <v>18</v>
      </c>
      <c r="F2" s="106"/>
      <c r="G2" s="106"/>
      <c r="H2" s="106"/>
      <c r="I2" s="106"/>
      <c r="J2" s="99"/>
      <c r="K2" s="99"/>
      <c r="L2" s="99"/>
      <c r="M2" s="99"/>
      <c r="N2" s="99"/>
      <c r="O2" s="113"/>
      <c r="P2" s="93"/>
      <c r="Q2" s="93"/>
      <c r="R2" s="113"/>
      <c r="S2" s="99"/>
    </row>
    <row r="3" spans="1:19" s="2" customFormat="1" ht="13.5" thickBot="1">
      <c r="A3" s="126" t="s">
        <v>19</v>
      </c>
      <c r="B3" s="127"/>
      <c r="C3" s="128"/>
      <c r="D3" s="22"/>
      <c r="E3" s="129"/>
      <c r="F3" s="129"/>
      <c r="G3" s="129"/>
      <c r="H3" s="22"/>
      <c r="I3" s="130"/>
      <c r="J3" s="131"/>
      <c r="K3" s="114"/>
      <c r="L3" s="132"/>
      <c r="M3" s="132"/>
      <c r="N3" s="132"/>
      <c r="O3" s="114" t="s">
        <v>59</v>
      </c>
      <c r="P3" s="115"/>
      <c r="Q3" s="133"/>
      <c r="R3" s="270"/>
      <c r="S3" s="252"/>
    </row>
    <row r="4" spans="1:19" s="2" customFormat="1">
      <c r="A4" s="62" t="s">
        <v>7</v>
      </c>
      <c r="B4" s="62"/>
      <c r="C4" s="60" t="s">
        <v>4</v>
      </c>
      <c r="D4" s="62" t="s">
        <v>57</v>
      </c>
      <c r="E4" s="134"/>
      <c r="F4" s="134"/>
      <c r="G4" s="134"/>
      <c r="H4" s="60"/>
      <c r="I4" s="116"/>
      <c r="J4" s="63" t="s">
        <v>54</v>
      </c>
      <c r="K4" s="135"/>
      <c r="L4" s="136"/>
      <c r="M4" s="136"/>
      <c r="N4" s="136"/>
      <c r="O4" s="135"/>
      <c r="P4" s="117"/>
      <c r="Q4" s="117"/>
      <c r="R4" s="278"/>
      <c r="S4" s="118"/>
    </row>
    <row r="5" spans="1:19" s="2" customFormat="1" ht="13.5" thickBot="1">
      <c r="A5" s="302" t="str">
        <f>'Week SetUp'!$A$10</f>
        <v>9/10- 8-11- 2015</v>
      </c>
      <c r="B5" s="302"/>
      <c r="C5" s="101" t="str">
        <f>'Week SetUp'!$C$10</f>
        <v>AEK TRIPOLIS</v>
      </c>
      <c r="D5" s="102">
        <f>'Week SetUp'!$D$10</f>
        <v>0</v>
      </c>
      <c r="E5" s="102"/>
      <c r="F5" s="102"/>
      <c r="G5" s="102"/>
      <c r="H5" s="102"/>
      <c r="I5" s="137"/>
      <c r="J5" s="95" t="str">
        <f>'Week SetUp'!$E$10</f>
        <v>ΒΑΒΙΤΣΑ/ΠΑΠΑΔΟΠΟΥΛΟΣ</v>
      </c>
      <c r="K5" s="138"/>
      <c r="L5" s="95"/>
      <c r="M5" s="95"/>
      <c r="N5" s="95"/>
      <c r="O5" s="138"/>
      <c r="P5" s="102"/>
      <c r="Q5" s="102"/>
      <c r="R5" s="280">
        <f>COUNTA(R7:R134)</f>
        <v>0</v>
      </c>
      <c r="S5" s="279"/>
    </row>
    <row r="6" spans="1:19" ht="30" customHeight="1" thickBot="1">
      <c r="A6" s="274" t="s">
        <v>14</v>
      </c>
      <c r="B6" s="119" t="s">
        <v>10</v>
      </c>
      <c r="C6" s="119" t="s">
        <v>11</v>
      </c>
      <c r="D6" s="119" t="s">
        <v>15</v>
      </c>
      <c r="E6" s="120" t="s">
        <v>16</v>
      </c>
      <c r="F6" s="120" t="s">
        <v>20</v>
      </c>
      <c r="G6" s="120" t="s">
        <v>21</v>
      </c>
      <c r="H6" s="121" t="s">
        <v>65</v>
      </c>
      <c r="I6" s="121" t="s">
        <v>22</v>
      </c>
      <c r="J6" s="120" t="s">
        <v>68</v>
      </c>
      <c r="K6" s="281" t="s">
        <v>67</v>
      </c>
      <c r="L6" s="122" t="s">
        <v>64</v>
      </c>
      <c r="M6" s="283" t="s">
        <v>23</v>
      </c>
      <c r="N6" s="122" t="s">
        <v>66</v>
      </c>
      <c r="O6" s="271" t="s">
        <v>17</v>
      </c>
      <c r="P6" s="123" t="s">
        <v>62</v>
      </c>
      <c r="Q6" s="139" t="s">
        <v>24</v>
      </c>
      <c r="R6" s="120" t="s">
        <v>25</v>
      </c>
      <c r="S6" s="286" t="s">
        <v>63</v>
      </c>
    </row>
    <row r="7" spans="1:19" s="11" customFormat="1" ht="18.95" customHeight="1">
      <c r="A7" s="285">
        <v>1</v>
      </c>
      <c r="B7" s="299" t="s">
        <v>78</v>
      </c>
      <c r="C7" s="299" t="s">
        <v>79</v>
      </c>
      <c r="D7" s="108"/>
      <c r="E7" s="300" t="s">
        <v>77</v>
      </c>
      <c r="F7" s="140"/>
      <c r="G7" s="140"/>
      <c r="H7" s="108"/>
      <c r="I7" s="108"/>
      <c r="J7" s="110"/>
      <c r="K7" s="282">
        <f t="shared" ref="K7:K38" si="0">IF(AND(R7="",S7&gt;0,S7&lt;5),L7,)</f>
        <v>0</v>
      </c>
      <c r="L7" s="277" t="str">
        <f t="shared" ref="L7:L38" si="1">IF(D7="","ZZZ9",IF(AND(S7&gt;0,S7&lt;5),D7&amp;S7,D7&amp;"9"))</f>
        <v>ZZZ9</v>
      </c>
      <c r="M7" s="284">
        <f t="shared" ref="M7:M38" si="2">IF(R7="",999,R7)</f>
        <v>999</v>
      </c>
      <c r="N7" s="277">
        <f t="shared" ref="N7:N38" si="3">IF(Q7=999,999,1)</f>
        <v>999</v>
      </c>
      <c r="O7" s="272"/>
      <c r="P7" s="275"/>
      <c r="Q7" s="141">
        <f t="shared" ref="Q7:Q38" si="4">IF(O7="DA",1,IF(O7="WC",2,IF(O7="SE",3,IF(O7="Q",4,IF(O7="LL",5,999)))))</f>
        <v>999</v>
      </c>
      <c r="R7" s="110"/>
      <c r="S7" s="124"/>
    </row>
    <row r="8" spans="1:19" s="11" customFormat="1" ht="18.95" customHeight="1">
      <c r="A8" s="285">
        <v>2</v>
      </c>
      <c r="B8" s="299" t="s">
        <v>80</v>
      </c>
      <c r="C8" s="299" t="s">
        <v>81</v>
      </c>
      <c r="D8" s="108"/>
      <c r="E8" s="300" t="s">
        <v>77</v>
      </c>
      <c r="F8" s="140"/>
      <c r="G8" s="140"/>
      <c r="H8" s="108"/>
      <c r="I8" s="108"/>
      <c r="J8" s="110"/>
      <c r="K8" s="282">
        <f t="shared" si="0"/>
        <v>0</v>
      </c>
      <c r="L8" s="277" t="str">
        <f t="shared" si="1"/>
        <v>ZZZ9</v>
      </c>
      <c r="M8" s="284">
        <f t="shared" si="2"/>
        <v>999</v>
      </c>
      <c r="N8" s="277">
        <f t="shared" si="3"/>
        <v>999</v>
      </c>
      <c r="O8" s="272"/>
      <c r="P8" s="275"/>
      <c r="Q8" s="141">
        <f t="shared" si="4"/>
        <v>999</v>
      </c>
      <c r="R8" s="110"/>
      <c r="S8" s="124"/>
    </row>
    <row r="9" spans="1:19" s="11" customFormat="1" ht="18.95" customHeight="1">
      <c r="A9" s="285">
        <v>3</v>
      </c>
      <c r="B9" s="299" t="s">
        <v>82</v>
      </c>
      <c r="C9" s="299" t="s">
        <v>83</v>
      </c>
      <c r="D9" s="108"/>
      <c r="E9" s="300" t="s">
        <v>77</v>
      </c>
      <c r="F9" s="140"/>
      <c r="G9" s="140"/>
      <c r="H9" s="108"/>
      <c r="I9" s="108"/>
      <c r="J9" s="110"/>
      <c r="K9" s="282">
        <f t="shared" si="0"/>
        <v>0</v>
      </c>
      <c r="L9" s="277" t="str">
        <f t="shared" si="1"/>
        <v>ZZZ9</v>
      </c>
      <c r="M9" s="284">
        <f t="shared" si="2"/>
        <v>999</v>
      </c>
      <c r="N9" s="277">
        <f t="shared" si="3"/>
        <v>999</v>
      </c>
      <c r="O9" s="272"/>
      <c r="P9" s="275"/>
      <c r="Q9" s="141">
        <f t="shared" si="4"/>
        <v>999</v>
      </c>
      <c r="R9" s="110"/>
      <c r="S9" s="124"/>
    </row>
    <row r="10" spans="1:19" s="11" customFormat="1" ht="18.95" customHeight="1">
      <c r="A10" s="285">
        <v>4</v>
      </c>
      <c r="B10" s="299" t="s">
        <v>84</v>
      </c>
      <c r="C10" s="299" t="s">
        <v>85</v>
      </c>
      <c r="D10" s="108"/>
      <c r="E10" s="300" t="s">
        <v>77</v>
      </c>
      <c r="F10" s="140"/>
      <c r="G10" s="140"/>
      <c r="H10" s="108"/>
      <c r="I10" s="108"/>
      <c r="J10" s="110"/>
      <c r="K10" s="282">
        <f t="shared" si="0"/>
        <v>0</v>
      </c>
      <c r="L10" s="277" t="str">
        <f t="shared" si="1"/>
        <v>ZZZ9</v>
      </c>
      <c r="M10" s="284">
        <f t="shared" si="2"/>
        <v>999</v>
      </c>
      <c r="N10" s="277">
        <f t="shared" si="3"/>
        <v>999</v>
      </c>
      <c r="O10" s="272"/>
      <c r="P10" s="275"/>
      <c r="Q10" s="141">
        <f t="shared" si="4"/>
        <v>999</v>
      </c>
      <c r="R10" s="110"/>
      <c r="S10" s="124"/>
    </row>
    <row r="11" spans="1:19" s="11" customFormat="1" ht="18.95" customHeight="1">
      <c r="A11" s="285">
        <v>5</v>
      </c>
      <c r="B11" s="299" t="s">
        <v>86</v>
      </c>
      <c r="C11" s="299" t="s">
        <v>87</v>
      </c>
      <c r="D11" s="108"/>
      <c r="E11" s="300" t="s">
        <v>77</v>
      </c>
      <c r="F11" s="140"/>
      <c r="G11" s="140"/>
      <c r="H11" s="108"/>
      <c r="I11" s="108"/>
      <c r="J11" s="110"/>
      <c r="K11" s="282">
        <f t="shared" si="0"/>
        <v>0</v>
      </c>
      <c r="L11" s="277" t="str">
        <f t="shared" si="1"/>
        <v>ZZZ9</v>
      </c>
      <c r="M11" s="284">
        <f t="shared" si="2"/>
        <v>999</v>
      </c>
      <c r="N11" s="277">
        <f t="shared" si="3"/>
        <v>999</v>
      </c>
      <c r="O11" s="272"/>
      <c r="P11" s="275"/>
      <c r="Q11" s="141">
        <f t="shared" si="4"/>
        <v>999</v>
      </c>
      <c r="R11" s="110"/>
      <c r="S11" s="124"/>
    </row>
    <row r="12" spans="1:19" s="11" customFormat="1" ht="18.95" customHeight="1">
      <c r="A12" s="285">
        <v>6</v>
      </c>
      <c r="B12" s="299" t="s">
        <v>88</v>
      </c>
      <c r="C12" s="299" t="s">
        <v>89</v>
      </c>
      <c r="D12" s="108"/>
      <c r="E12" s="300" t="s">
        <v>77</v>
      </c>
      <c r="F12" s="140"/>
      <c r="G12" s="140"/>
      <c r="H12" s="108"/>
      <c r="I12" s="108"/>
      <c r="J12" s="110"/>
      <c r="K12" s="282">
        <f t="shared" si="0"/>
        <v>0</v>
      </c>
      <c r="L12" s="277" t="str">
        <f t="shared" si="1"/>
        <v>ZZZ9</v>
      </c>
      <c r="M12" s="284">
        <f t="shared" si="2"/>
        <v>999</v>
      </c>
      <c r="N12" s="277">
        <f t="shared" si="3"/>
        <v>999</v>
      </c>
      <c r="O12" s="272"/>
      <c r="P12" s="275"/>
      <c r="Q12" s="141">
        <f t="shared" si="4"/>
        <v>999</v>
      </c>
      <c r="R12" s="110"/>
      <c r="S12" s="124"/>
    </row>
    <row r="13" spans="1:19" s="11" customFormat="1" ht="18.95" customHeight="1">
      <c r="A13" s="285">
        <v>7</v>
      </c>
      <c r="B13" s="299" t="s">
        <v>90</v>
      </c>
      <c r="C13" s="299" t="s">
        <v>91</v>
      </c>
      <c r="D13" s="108"/>
      <c r="E13" s="300" t="s">
        <v>77</v>
      </c>
      <c r="F13" s="140"/>
      <c r="G13" s="140"/>
      <c r="H13" s="108"/>
      <c r="I13" s="108"/>
      <c r="J13" s="110"/>
      <c r="K13" s="282">
        <f t="shared" si="0"/>
        <v>0</v>
      </c>
      <c r="L13" s="277" t="str">
        <f t="shared" si="1"/>
        <v>ZZZ9</v>
      </c>
      <c r="M13" s="284">
        <f t="shared" si="2"/>
        <v>999</v>
      </c>
      <c r="N13" s="277">
        <f t="shared" si="3"/>
        <v>999</v>
      </c>
      <c r="O13" s="272"/>
      <c r="P13" s="275"/>
      <c r="Q13" s="141">
        <f t="shared" si="4"/>
        <v>999</v>
      </c>
      <c r="R13" s="110"/>
      <c r="S13" s="124"/>
    </row>
    <row r="14" spans="1:19" s="11" customFormat="1" ht="18.95" customHeight="1">
      <c r="A14" s="285">
        <v>8</v>
      </c>
      <c r="B14" s="299" t="s">
        <v>92</v>
      </c>
      <c r="C14" s="299" t="s">
        <v>93</v>
      </c>
      <c r="D14" s="108"/>
      <c r="E14" s="300" t="s">
        <v>77</v>
      </c>
      <c r="F14" s="140"/>
      <c r="G14" s="140"/>
      <c r="H14" s="108"/>
      <c r="I14" s="108"/>
      <c r="J14" s="110"/>
      <c r="K14" s="282">
        <f t="shared" si="0"/>
        <v>0</v>
      </c>
      <c r="L14" s="277" t="str">
        <f t="shared" si="1"/>
        <v>ZZZ9</v>
      </c>
      <c r="M14" s="284">
        <f t="shared" si="2"/>
        <v>999</v>
      </c>
      <c r="N14" s="277">
        <f t="shared" si="3"/>
        <v>999</v>
      </c>
      <c r="O14" s="272"/>
      <c r="P14" s="275"/>
      <c r="Q14" s="141">
        <f t="shared" si="4"/>
        <v>999</v>
      </c>
      <c r="R14" s="110"/>
      <c r="S14" s="124"/>
    </row>
    <row r="15" spans="1:19" s="11" customFormat="1" ht="18.95" customHeight="1">
      <c r="A15" s="285">
        <v>9</v>
      </c>
      <c r="B15" s="299" t="s">
        <v>94</v>
      </c>
      <c r="C15" s="299" t="s">
        <v>95</v>
      </c>
      <c r="D15" s="108"/>
      <c r="E15" s="300" t="s">
        <v>77</v>
      </c>
      <c r="F15" s="140"/>
      <c r="G15" s="140"/>
      <c r="H15" s="108"/>
      <c r="I15" s="108"/>
      <c r="J15" s="110"/>
      <c r="K15" s="282">
        <f t="shared" si="0"/>
        <v>0</v>
      </c>
      <c r="L15" s="277" t="str">
        <f t="shared" si="1"/>
        <v>ZZZ9</v>
      </c>
      <c r="M15" s="284">
        <f t="shared" si="2"/>
        <v>999</v>
      </c>
      <c r="N15" s="277">
        <f t="shared" si="3"/>
        <v>999</v>
      </c>
      <c r="O15" s="272"/>
      <c r="P15" s="275"/>
      <c r="Q15" s="141">
        <f t="shared" si="4"/>
        <v>999</v>
      </c>
      <c r="R15" s="110"/>
      <c r="S15" s="124"/>
    </row>
    <row r="16" spans="1:19" s="11" customFormat="1" ht="18.95" customHeight="1">
      <c r="A16" s="285">
        <v>10</v>
      </c>
      <c r="B16" s="299" t="s">
        <v>96</v>
      </c>
      <c r="C16" s="299" t="s">
        <v>97</v>
      </c>
      <c r="D16" s="108"/>
      <c r="E16" s="300" t="s">
        <v>77</v>
      </c>
      <c r="F16" s="140"/>
      <c r="G16" s="140"/>
      <c r="H16" s="108"/>
      <c r="I16" s="108"/>
      <c r="J16" s="110"/>
      <c r="K16" s="282">
        <f t="shared" si="0"/>
        <v>0</v>
      </c>
      <c r="L16" s="277" t="str">
        <f t="shared" si="1"/>
        <v>ZZZ9</v>
      </c>
      <c r="M16" s="284">
        <f t="shared" si="2"/>
        <v>999</v>
      </c>
      <c r="N16" s="277">
        <f t="shared" si="3"/>
        <v>999</v>
      </c>
      <c r="O16" s="272"/>
      <c r="P16" s="275"/>
      <c r="Q16" s="141">
        <f t="shared" si="4"/>
        <v>999</v>
      </c>
      <c r="R16" s="110"/>
      <c r="S16" s="124"/>
    </row>
    <row r="17" spans="1:19" s="11" customFormat="1" ht="18.95" customHeight="1">
      <c r="A17" s="285">
        <v>11</v>
      </c>
      <c r="B17" s="299" t="s">
        <v>98</v>
      </c>
      <c r="C17" s="299" t="s">
        <v>99</v>
      </c>
      <c r="D17" s="108"/>
      <c r="E17" s="300" t="s">
        <v>77</v>
      </c>
      <c r="F17" s="140"/>
      <c r="G17" s="140"/>
      <c r="H17" s="108"/>
      <c r="I17" s="108"/>
      <c r="J17" s="110"/>
      <c r="K17" s="282">
        <f t="shared" si="0"/>
        <v>0</v>
      </c>
      <c r="L17" s="277" t="str">
        <f t="shared" si="1"/>
        <v>ZZZ9</v>
      </c>
      <c r="M17" s="284">
        <f t="shared" si="2"/>
        <v>999</v>
      </c>
      <c r="N17" s="277">
        <f t="shared" si="3"/>
        <v>999</v>
      </c>
      <c r="O17" s="272"/>
      <c r="P17" s="275"/>
      <c r="Q17" s="141">
        <f t="shared" si="4"/>
        <v>999</v>
      </c>
      <c r="R17" s="110"/>
      <c r="S17" s="124"/>
    </row>
    <row r="18" spans="1:19" s="11" customFormat="1" ht="18.95" customHeight="1">
      <c r="A18" s="285">
        <v>12</v>
      </c>
      <c r="B18" s="299" t="s">
        <v>100</v>
      </c>
      <c r="C18" s="299" t="s">
        <v>101</v>
      </c>
      <c r="D18" s="108"/>
      <c r="E18" s="300" t="s">
        <v>77</v>
      </c>
      <c r="F18" s="140"/>
      <c r="G18" s="140"/>
      <c r="H18" s="108"/>
      <c r="I18" s="108"/>
      <c r="J18" s="110"/>
      <c r="K18" s="282">
        <f t="shared" si="0"/>
        <v>0</v>
      </c>
      <c r="L18" s="277" t="str">
        <f t="shared" si="1"/>
        <v>ZZZ9</v>
      </c>
      <c r="M18" s="284">
        <f t="shared" si="2"/>
        <v>999</v>
      </c>
      <c r="N18" s="277">
        <f t="shared" si="3"/>
        <v>999</v>
      </c>
      <c r="O18" s="272"/>
      <c r="P18" s="275"/>
      <c r="Q18" s="141">
        <f t="shared" si="4"/>
        <v>999</v>
      </c>
      <c r="R18" s="110"/>
      <c r="S18" s="124"/>
    </row>
    <row r="19" spans="1:19" s="11" customFormat="1" ht="18.95" customHeight="1">
      <c r="A19" s="285">
        <v>13</v>
      </c>
      <c r="B19" s="299" t="s">
        <v>102</v>
      </c>
      <c r="C19" s="299" t="s">
        <v>103</v>
      </c>
      <c r="D19" s="108"/>
      <c r="E19" s="300" t="s">
        <v>77</v>
      </c>
      <c r="F19" s="140"/>
      <c r="G19" s="140"/>
      <c r="H19" s="108"/>
      <c r="I19" s="108"/>
      <c r="J19" s="110"/>
      <c r="K19" s="282">
        <f t="shared" si="0"/>
        <v>0</v>
      </c>
      <c r="L19" s="277" t="str">
        <f t="shared" si="1"/>
        <v>ZZZ9</v>
      </c>
      <c r="M19" s="284">
        <f t="shared" si="2"/>
        <v>999</v>
      </c>
      <c r="N19" s="277">
        <f t="shared" si="3"/>
        <v>999</v>
      </c>
      <c r="O19" s="272"/>
      <c r="P19" s="275"/>
      <c r="Q19" s="141">
        <f t="shared" si="4"/>
        <v>999</v>
      </c>
      <c r="R19" s="110"/>
      <c r="S19" s="124"/>
    </row>
    <row r="20" spans="1:19" s="11" customFormat="1" ht="18.95" customHeight="1">
      <c r="A20" s="285">
        <v>14</v>
      </c>
      <c r="B20" s="299" t="s">
        <v>104</v>
      </c>
      <c r="C20" s="299" t="s">
        <v>105</v>
      </c>
      <c r="D20" s="108"/>
      <c r="E20" s="300" t="s">
        <v>77</v>
      </c>
      <c r="F20" s="140"/>
      <c r="G20" s="140"/>
      <c r="H20" s="108"/>
      <c r="I20" s="108"/>
      <c r="J20" s="110"/>
      <c r="K20" s="282">
        <f t="shared" si="0"/>
        <v>0</v>
      </c>
      <c r="L20" s="277" t="str">
        <f t="shared" si="1"/>
        <v>ZZZ9</v>
      </c>
      <c r="M20" s="284">
        <f t="shared" si="2"/>
        <v>999</v>
      </c>
      <c r="N20" s="277">
        <f t="shared" si="3"/>
        <v>999</v>
      </c>
      <c r="O20" s="272"/>
      <c r="P20" s="275"/>
      <c r="Q20" s="141">
        <f t="shared" si="4"/>
        <v>999</v>
      </c>
      <c r="R20" s="110"/>
      <c r="S20" s="124"/>
    </row>
    <row r="21" spans="1:19" s="11" customFormat="1" ht="18.95" customHeight="1">
      <c r="A21" s="285">
        <v>15</v>
      </c>
      <c r="B21" s="299" t="s">
        <v>106</v>
      </c>
      <c r="C21" s="299" t="s">
        <v>107</v>
      </c>
      <c r="D21" s="108"/>
      <c r="E21" s="300" t="s">
        <v>77</v>
      </c>
      <c r="F21" s="140"/>
      <c r="G21" s="140"/>
      <c r="H21" s="108"/>
      <c r="I21" s="108"/>
      <c r="J21" s="110"/>
      <c r="K21" s="282">
        <f t="shared" si="0"/>
        <v>0</v>
      </c>
      <c r="L21" s="277" t="str">
        <f t="shared" si="1"/>
        <v>ZZZ9</v>
      </c>
      <c r="M21" s="284">
        <f t="shared" si="2"/>
        <v>999</v>
      </c>
      <c r="N21" s="277">
        <f t="shared" si="3"/>
        <v>999</v>
      </c>
      <c r="O21" s="272"/>
      <c r="P21" s="275"/>
      <c r="Q21" s="141">
        <f t="shared" si="4"/>
        <v>999</v>
      </c>
      <c r="R21" s="110"/>
      <c r="S21" s="124"/>
    </row>
    <row r="22" spans="1:19" s="11" customFormat="1" ht="18.95" customHeight="1">
      <c r="A22" s="285">
        <v>16</v>
      </c>
      <c r="B22" s="107"/>
      <c r="C22" s="107"/>
      <c r="D22" s="108"/>
      <c r="E22" s="298"/>
      <c r="F22" s="140"/>
      <c r="G22" s="140"/>
      <c r="H22" s="108"/>
      <c r="I22" s="108"/>
      <c r="J22" s="110"/>
      <c r="K22" s="282">
        <f t="shared" si="0"/>
        <v>0</v>
      </c>
      <c r="L22" s="277" t="str">
        <f t="shared" si="1"/>
        <v>ZZZ9</v>
      </c>
      <c r="M22" s="284">
        <f t="shared" si="2"/>
        <v>999</v>
      </c>
      <c r="N22" s="277">
        <f t="shared" si="3"/>
        <v>999</v>
      </c>
      <c r="O22" s="272"/>
      <c r="P22" s="275"/>
      <c r="Q22" s="141">
        <f t="shared" si="4"/>
        <v>999</v>
      </c>
      <c r="R22" s="110"/>
      <c r="S22" s="124"/>
    </row>
    <row r="23" spans="1:19" s="11" customFormat="1" ht="18.95" customHeight="1">
      <c r="A23" s="285">
        <v>17</v>
      </c>
      <c r="B23" s="107"/>
      <c r="C23" s="107"/>
      <c r="D23" s="108"/>
      <c r="E23" s="298"/>
      <c r="F23" s="140"/>
      <c r="G23" s="140"/>
      <c r="H23" s="108"/>
      <c r="I23" s="108"/>
      <c r="J23" s="110"/>
      <c r="K23" s="282">
        <f t="shared" si="0"/>
        <v>0</v>
      </c>
      <c r="L23" s="277" t="str">
        <f t="shared" si="1"/>
        <v>ZZZ9</v>
      </c>
      <c r="M23" s="284">
        <f t="shared" si="2"/>
        <v>999</v>
      </c>
      <c r="N23" s="277">
        <f t="shared" si="3"/>
        <v>999</v>
      </c>
      <c r="O23" s="272"/>
      <c r="P23" s="275"/>
      <c r="Q23" s="141">
        <f t="shared" si="4"/>
        <v>999</v>
      </c>
      <c r="R23" s="110"/>
      <c r="S23" s="124"/>
    </row>
    <row r="24" spans="1:19" s="11" customFormat="1" ht="18.95" customHeight="1">
      <c r="A24" s="285">
        <v>18</v>
      </c>
      <c r="B24" s="107"/>
      <c r="C24" s="107"/>
      <c r="D24" s="108"/>
      <c r="E24" s="298"/>
      <c r="F24" s="140"/>
      <c r="G24" s="140"/>
      <c r="H24" s="108"/>
      <c r="I24" s="108"/>
      <c r="J24" s="110"/>
      <c r="K24" s="282">
        <f t="shared" si="0"/>
        <v>0</v>
      </c>
      <c r="L24" s="277" t="str">
        <f t="shared" si="1"/>
        <v>ZZZ9</v>
      </c>
      <c r="M24" s="284">
        <f t="shared" si="2"/>
        <v>999</v>
      </c>
      <c r="N24" s="277">
        <f t="shared" si="3"/>
        <v>999</v>
      </c>
      <c r="O24" s="272"/>
      <c r="P24" s="275"/>
      <c r="Q24" s="141">
        <f t="shared" si="4"/>
        <v>999</v>
      </c>
      <c r="R24" s="110"/>
      <c r="S24" s="124"/>
    </row>
    <row r="25" spans="1:19" s="11" customFormat="1" ht="18.95" customHeight="1">
      <c r="A25" s="285">
        <v>19</v>
      </c>
      <c r="B25" s="107"/>
      <c r="C25" s="107"/>
      <c r="D25" s="108"/>
      <c r="E25" s="298"/>
      <c r="F25" s="140"/>
      <c r="G25" s="140"/>
      <c r="H25" s="108"/>
      <c r="I25" s="108"/>
      <c r="J25" s="110"/>
      <c r="K25" s="282">
        <f t="shared" si="0"/>
        <v>0</v>
      </c>
      <c r="L25" s="277" t="str">
        <f t="shared" si="1"/>
        <v>ZZZ9</v>
      </c>
      <c r="M25" s="284">
        <f t="shared" si="2"/>
        <v>999</v>
      </c>
      <c r="N25" s="277">
        <f t="shared" si="3"/>
        <v>999</v>
      </c>
      <c r="O25" s="272"/>
      <c r="P25" s="275"/>
      <c r="Q25" s="141">
        <f t="shared" si="4"/>
        <v>999</v>
      </c>
      <c r="R25" s="110"/>
      <c r="S25" s="124"/>
    </row>
    <row r="26" spans="1:19" s="11" customFormat="1" ht="18.95" customHeight="1">
      <c r="A26" s="285">
        <v>20</v>
      </c>
      <c r="B26" s="107"/>
      <c r="C26" s="107"/>
      <c r="D26" s="108"/>
      <c r="E26" s="298"/>
      <c r="F26" s="140"/>
      <c r="G26" s="140"/>
      <c r="H26" s="108"/>
      <c r="I26" s="108"/>
      <c r="J26" s="110"/>
      <c r="K26" s="282">
        <f t="shared" si="0"/>
        <v>0</v>
      </c>
      <c r="L26" s="277" t="str">
        <f t="shared" si="1"/>
        <v>ZZZ9</v>
      </c>
      <c r="M26" s="284">
        <f t="shared" si="2"/>
        <v>999</v>
      </c>
      <c r="N26" s="277">
        <f t="shared" si="3"/>
        <v>999</v>
      </c>
      <c r="O26" s="272"/>
      <c r="P26" s="275"/>
      <c r="Q26" s="141">
        <f t="shared" si="4"/>
        <v>999</v>
      </c>
      <c r="R26" s="110"/>
      <c r="S26" s="124"/>
    </row>
    <row r="27" spans="1:19" s="11" customFormat="1" ht="18.95" customHeight="1">
      <c r="A27" s="285">
        <v>21</v>
      </c>
      <c r="B27" s="107"/>
      <c r="C27" s="107"/>
      <c r="D27" s="108"/>
      <c r="E27" s="298"/>
      <c r="F27" s="140"/>
      <c r="G27" s="140"/>
      <c r="H27" s="108"/>
      <c r="I27" s="108"/>
      <c r="J27" s="110"/>
      <c r="K27" s="282">
        <f t="shared" si="0"/>
        <v>0</v>
      </c>
      <c r="L27" s="277" t="str">
        <f t="shared" si="1"/>
        <v>ZZZ9</v>
      </c>
      <c r="M27" s="284">
        <f t="shared" si="2"/>
        <v>999</v>
      </c>
      <c r="N27" s="277">
        <f t="shared" si="3"/>
        <v>999</v>
      </c>
      <c r="O27" s="272"/>
      <c r="P27" s="275"/>
      <c r="Q27" s="141">
        <f t="shared" si="4"/>
        <v>999</v>
      </c>
      <c r="R27" s="110"/>
      <c r="S27" s="124"/>
    </row>
    <row r="28" spans="1:19" s="11" customFormat="1" ht="18.95" customHeight="1">
      <c r="A28" s="285">
        <v>22</v>
      </c>
      <c r="B28" s="107"/>
      <c r="C28" s="107"/>
      <c r="D28" s="108"/>
      <c r="E28" s="298"/>
      <c r="F28" s="140"/>
      <c r="G28" s="140"/>
      <c r="H28" s="108"/>
      <c r="I28" s="108"/>
      <c r="J28" s="110"/>
      <c r="K28" s="282">
        <f t="shared" si="0"/>
        <v>0</v>
      </c>
      <c r="L28" s="277" t="str">
        <f t="shared" si="1"/>
        <v>ZZZ9</v>
      </c>
      <c r="M28" s="284">
        <f t="shared" si="2"/>
        <v>999</v>
      </c>
      <c r="N28" s="277">
        <f t="shared" si="3"/>
        <v>999</v>
      </c>
      <c r="O28" s="272"/>
      <c r="P28" s="275"/>
      <c r="Q28" s="141">
        <f t="shared" si="4"/>
        <v>999</v>
      </c>
      <c r="R28" s="110"/>
      <c r="S28" s="124"/>
    </row>
    <row r="29" spans="1:19" s="11" customFormat="1" ht="18.95" customHeight="1">
      <c r="A29" s="285">
        <v>23</v>
      </c>
      <c r="B29" s="107"/>
      <c r="C29" s="107"/>
      <c r="D29" s="108"/>
      <c r="E29" s="298"/>
      <c r="F29" s="140"/>
      <c r="G29" s="140"/>
      <c r="H29" s="108"/>
      <c r="I29" s="108"/>
      <c r="J29" s="110"/>
      <c r="K29" s="282">
        <f t="shared" si="0"/>
        <v>0</v>
      </c>
      <c r="L29" s="277" t="str">
        <f t="shared" si="1"/>
        <v>ZZZ9</v>
      </c>
      <c r="M29" s="284">
        <f t="shared" si="2"/>
        <v>999</v>
      </c>
      <c r="N29" s="277">
        <f t="shared" si="3"/>
        <v>999</v>
      </c>
      <c r="O29" s="272"/>
      <c r="P29" s="275"/>
      <c r="Q29" s="141">
        <f t="shared" si="4"/>
        <v>999</v>
      </c>
      <c r="R29" s="110"/>
      <c r="S29" s="124"/>
    </row>
    <row r="30" spans="1:19" s="11" customFormat="1" ht="18.95" customHeight="1">
      <c r="A30" s="285">
        <v>24</v>
      </c>
      <c r="B30" s="107"/>
      <c r="C30" s="107"/>
      <c r="D30" s="108"/>
      <c r="E30" s="298"/>
      <c r="F30" s="140"/>
      <c r="G30" s="140"/>
      <c r="H30" s="108"/>
      <c r="I30" s="108"/>
      <c r="J30" s="110"/>
      <c r="K30" s="282">
        <f t="shared" si="0"/>
        <v>0</v>
      </c>
      <c r="L30" s="277" t="str">
        <f t="shared" si="1"/>
        <v>ZZZ9</v>
      </c>
      <c r="M30" s="284">
        <f t="shared" si="2"/>
        <v>999</v>
      </c>
      <c r="N30" s="277">
        <f t="shared" si="3"/>
        <v>999</v>
      </c>
      <c r="O30" s="272"/>
      <c r="P30" s="275"/>
      <c r="Q30" s="141">
        <f t="shared" si="4"/>
        <v>999</v>
      </c>
      <c r="R30" s="110"/>
      <c r="S30" s="124"/>
    </row>
    <row r="31" spans="1:19" s="11" customFormat="1" ht="18.95" customHeight="1">
      <c r="A31" s="285">
        <v>25</v>
      </c>
      <c r="B31" s="107"/>
      <c r="C31" s="107"/>
      <c r="D31" s="108"/>
      <c r="E31" s="298"/>
      <c r="F31" s="140"/>
      <c r="G31" s="140"/>
      <c r="H31" s="108"/>
      <c r="I31" s="108"/>
      <c r="J31" s="110"/>
      <c r="K31" s="282">
        <f t="shared" si="0"/>
        <v>0</v>
      </c>
      <c r="L31" s="277" t="str">
        <f t="shared" si="1"/>
        <v>ZZZ9</v>
      </c>
      <c r="M31" s="284">
        <f t="shared" si="2"/>
        <v>999</v>
      </c>
      <c r="N31" s="277">
        <f t="shared" si="3"/>
        <v>999</v>
      </c>
      <c r="O31" s="272"/>
      <c r="P31" s="275"/>
      <c r="Q31" s="141">
        <f t="shared" si="4"/>
        <v>999</v>
      </c>
      <c r="R31" s="110"/>
      <c r="S31" s="124"/>
    </row>
    <row r="32" spans="1:19" s="11" customFormat="1" ht="18.95" customHeight="1">
      <c r="A32" s="285">
        <v>26</v>
      </c>
      <c r="B32" s="107"/>
      <c r="C32" s="107"/>
      <c r="D32" s="108"/>
      <c r="E32" s="298"/>
      <c r="F32" s="140"/>
      <c r="G32" s="140"/>
      <c r="H32" s="108"/>
      <c r="I32" s="108"/>
      <c r="J32" s="110"/>
      <c r="K32" s="282">
        <f t="shared" si="0"/>
        <v>0</v>
      </c>
      <c r="L32" s="277" t="str">
        <f t="shared" si="1"/>
        <v>ZZZ9</v>
      </c>
      <c r="M32" s="284">
        <f t="shared" si="2"/>
        <v>999</v>
      </c>
      <c r="N32" s="277">
        <f t="shared" si="3"/>
        <v>999</v>
      </c>
      <c r="O32" s="272"/>
      <c r="P32" s="275"/>
      <c r="Q32" s="141">
        <f t="shared" si="4"/>
        <v>999</v>
      </c>
      <c r="R32" s="110"/>
      <c r="S32" s="124"/>
    </row>
    <row r="33" spans="1:19" s="11" customFormat="1" ht="18.95" customHeight="1">
      <c r="A33" s="285">
        <v>27</v>
      </c>
      <c r="B33" s="107"/>
      <c r="C33" s="107"/>
      <c r="D33" s="108"/>
      <c r="E33" s="298"/>
      <c r="F33" s="140"/>
      <c r="G33" s="140"/>
      <c r="H33" s="108"/>
      <c r="I33" s="108"/>
      <c r="J33" s="110"/>
      <c r="K33" s="282">
        <f t="shared" si="0"/>
        <v>0</v>
      </c>
      <c r="L33" s="277" t="str">
        <f t="shared" si="1"/>
        <v>ZZZ9</v>
      </c>
      <c r="M33" s="284">
        <f t="shared" si="2"/>
        <v>999</v>
      </c>
      <c r="N33" s="277">
        <f t="shared" si="3"/>
        <v>999</v>
      </c>
      <c r="O33" s="272"/>
      <c r="P33" s="275"/>
      <c r="Q33" s="141">
        <f t="shared" si="4"/>
        <v>999</v>
      </c>
      <c r="R33" s="110"/>
      <c r="S33" s="124"/>
    </row>
    <row r="34" spans="1:19" s="11" customFormat="1" ht="18.95" customHeight="1">
      <c r="A34" s="285">
        <v>28</v>
      </c>
      <c r="B34" s="107"/>
      <c r="C34" s="107"/>
      <c r="D34" s="108"/>
      <c r="E34" s="298"/>
      <c r="F34" s="140"/>
      <c r="G34" s="140"/>
      <c r="H34" s="108"/>
      <c r="I34" s="108"/>
      <c r="J34" s="110"/>
      <c r="K34" s="282">
        <f t="shared" si="0"/>
        <v>0</v>
      </c>
      <c r="L34" s="277" t="str">
        <f t="shared" si="1"/>
        <v>ZZZ9</v>
      </c>
      <c r="M34" s="284">
        <f t="shared" si="2"/>
        <v>999</v>
      </c>
      <c r="N34" s="277">
        <f t="shared" si="3"/>
        <v>999</v>
      </c>
      <c r="O34" s="272"/>
      <c r="P34" s="275"/>
      <c r="Q34" s="141">
        <f t="shared" si="4"/>
        <v>999</v>
      </c>
      <c r="R34" s="110"/>
      <c r="S34" s="124"/>
    </row>
    <row r="35" spans="1:19" s="11" customFormat="1" ht="18.95" customHeight="1">
      <c r="A35" s="285">
        <v>29</v>
      </c>
      <c r="B35" s="107"/>
      <c r="C35" s="107"/>
      <c r="D35" s="108"/>
      <c r="E35" s="298"/>
      <c r="F35" s="140"/>
      <c r="G35" s="140"/>
      <c r="H35" s="108"/>
      <c r="I35" s="108"/>
      <c r="J35" s="110"/>
      <c r="K35" s="282">
        <f t="shared" si="0"/>
        <v>0</v>
      </c>
      <c r="L35" s="277" t="str">
        <f t="shared" si="1"/>
        <v>ZZZ9</v>
      </c>
      <c r="M35" s="284">
        <f t="shared" si="2"/>
        <v>999</v>
      </c>
      <c r="N35" s="277">
        <f t="shared" si="3"/>
        <v>999</v>
      </c>
      <c r="O35" s="272"/>
      <c r="P35" s="275"/>
      <c r="Q35" s="141">
        <f t="shared" si="4"/>
        <v>999</v>
      </c>
      <c r="R35" s="110"/>
      <c r="S35" s="124"/>
    </row>
    <row r="36" spans="1:19" s="11" customFormat="1" ht="18.95" customHeight="1">
      <c r="A36" s="285">
        <v>30</v>
      </c>
      <c r="B36" s="107"/>
      <c r="C36" s="107"/>
      <c r="D36" s="108"/>
      <c r="E36" s="298"/>
      <c r="F36" s="140"/>
      <c r="G36" s="140"/>
      <c r="H36" s="108"/>
      <c r="I36" s="108"/>
      <c r="J36" s="110"/>
      <c r="K36" s="282">
        <f t="shared" si="0"/>
        <v>0</v>
      </c>
      <c r="L36" s="277" t="str">
        <f t="shared" si="1"/>
        <v>ZZZ9</v>
      </c>
      <c r="M36" s="284">
        <f t="shared" si="2"/>
        <v>999</v>
      </c>
      <c r="N36" s="277">
        <f t="shared" si="3"/>
        <v>999</v>
      </c>
      <c r="O36" s="272"/>
      <c r="P36" s="275"/>
      <c r="Q36" s="141">
        <f t="shared" si="4"/>
        <v>999</v>
      </c>
      <c r="R36" s="110"/>
      <c r="S36" s="124"/>
    </row>
    <row r="37" spans="1:19" s="11" customFormat="1" ht="18.95" customHeight="1">
      <c r="A37" s="285">
        <v>31</v>
      </c>
      <c r="B37" s="107"/>
      <c r="C37" s="107"/>
      <c r="D37" s="108"/>
      <c r="E37" s="298"/>
      <c r="F37" s="140"/>
      <c r="G37" s="140"/>
      <c r="H37" s="108"/>
      <c r="I37" s="108"/>
      <c r="J37" s="110"/>
      <c r="K37" s="282">
        <f t="shared" si="0"/>
        <v>0</v>
      </c>
      <c r="L37" s="277" t="str">
        <f t="shared" si="1"/>
        <v>ZZZ9</v>
      </c>
      <c r="M37" s="284">
        <f t="shared" si="2"/>
        <v>999</v>
      </c>
      <c r="N37" s="277">
        <f t="shared" si="3"/>
        <v>999</v>
      </c>
      <c r="O37" s="272"/>
      <c r="P37" s="275"/>
      <c r="Q37" s="141">
        <f t="shared" si="4"/>
        <v>999</v>
      </c>
      <c r="R37" s="110"/>
      <c r="S37" s="124"/>
    </row>
    <row r="38" spans="1:19" s="11" customFormat="1" ht="18.95" customHeight="1">
      <c r="A38" s="285">
        <v>32</v>
      </c>
      <c r="B38" s="107"/>
      <c r="C38" s="107"/>
      <c r="D38" s="108"/>
      <c r="E38" s="298"/>
      <c r="F38" s="140"/>
      <c r="G38" s="140"/>
      <c r="H38" s="108"/>
      <c r="I38" s="108"/>
      <c r="J38" s="110"/>
      <c r="K38" s="282">
        <f t="shared" si="0"/>
        <v>0</v>
      </c>
      <c r="L38" s="277" t="str">
        <f t="shared" si="1"/>
        <v>ZZZ9</v>
      </c>
      <c r="M38" s="284">
        <f t="shared" si="2"/>
        <v>999</v>
      </c>
      <c r="N38" s="277">
        <f t="shared" si="3"/>
        <v>999</v>
      </c>
      <c r="O38" s="272"/>
      <c r="P38" s="275"/>
      <c r="Q38" s="141">
        <f t="shared" si="4"/>
        <v>999</v>
      </c>
      <c r="R38" s="110"/>
      <c r="S38" s="124"/>
    </row>
    <row r="39" spans="1:19" s="11" customFormat="1" ht="18.95" customHeight="1">
      <c r="A39" s="285">
        <v>33</v>
      </c>
      <c r="B39" s="107"/>
      <c r="C39" s="107"/>
      <c r="D39" s="108"/>
      <c r="E39" s="298"/>
      <c r="F39" s="140"/>
      <c r="G39" s="140"/>
      <c r="H39" s="108"/>
      <c r="I39" s="108"/>
      <c r="J39" s="110"/>
      <c r="K39" s="282">
        <f t="shared" ref="K39:K70" si="5">IF(AND(R39="",S39&gt;0,S39&lt;5),L39,)</f>
        <v>0</v>
      </c>
      <c r="L39" s="277" t="str">
        <f t="shared" ref="L39:L70" si="6">IF(D39="","ZZZ9",IF(AND(S39&gt;0,S39&lt;5),D39&amp;S39,D39&amp;"9"))</f>
        <v>ZZZ9</v>
      </c>
      <c r="M39" s="284">
        <f t="shared" ref="M39:M70" si="7">IF(R39="",999,R39)</f>
        <v>999</v>
      </c>
      <c r="N39" s="277">
        <f t="shared" ref="N39:N70" si="8">IF(Q39=999,999,1)</f>
        <v>999</v>
      </c>
      <c r="O39" s="272"/>
      <c r="P39" s="275"/>
      <c r="Q39" s="141">
        <f t="shared" ref="Q39:Q70" si="9">IF(O39="DA",1,IF(O39="WC",2,IF(O39="SE",3,IF(O39="Q",4,IF(O39="LL",5,999)))))</f>
        <v>999</v>
      </c>
      <c r="R39" s="110"/>
      <c r="S39" s="124"/>
    </row>
    <row r="40" spans="1:19" s="11" customFormat="1" ht="18.95" customHeight="1">
      <c r="A40" s="285">
        <v>34</v>
      </c>
      <c r="B40" s="107"/>
      <c r="C40" s="107"/>
      <c r="D40" s="108"/>
      <c r="E40" s="298"/>
      <c r="F40" s="140"/>
      <c r="G40" s="140"/>
      <c r="H40" s="108"/>
      <c r="I40" s="108"/>
      <c r="J40" s="110"/>
      <c r="K40" s="282">
        <f t="shared" si="5"/>
        <v>0</v>
      </c>
      <c r="L40" s="277" t="str">
        <f t="shared" si="6"/>
        <v>ZZZ9</v>
      </c>
      <c r="M40" s="284">
        <f t="shared" si="7"/>
        <v>999</v>
      </c>
      <c r="N40" s="277">
        <f t="shared" si="8"/>
        <v>999</v>
      </c>
      <c r="O40" s="272"/>
      <c r="P40" s="275"/>
      <c r="Q40" s="141">
        <f t="shared" si="9"/>
        <v>999</v>
      </c>
      <c r="R40" s="110"/>
      <c r="S40" s="124"/>
    </row>
    <row r="41" spans="1:19" s="11" customFormat="1" ht="18.95" customHeight="1">
      <c r="A41" s="285">
        <v>35</v>
      </c>
      <c r="B41" s="107"/>
      <c r="C41" s="107"/>
      <c r="D41" s="108"/>
      <c r="E41" s="298"/>
      <c r="F41" s="140"/>
      <c r="G41" s="140"/>
      <c r="H41" s="108"/>
      <c r="I41" s="108"/>
      <c r="J41" s="110"/>
      <c r="K41" s="282">
        <f t="shared" si="5"/>
        <v>0</v>
      </c>
      <c r="L41" s="277" t="str">
        <f t="shared" si="6"/>
        <v>ZZZ9</v>
      </c>
      <c r="M41" s="284">
        <f t="shared" si="7"/>
        <v>999</v>
      </c>
      <c r="N41" s="277">
        <f t="shared" si="8"/>
        <v>999</v>
      </c>
      <c r="O41" s="272"/>
      <c r="P41" s="275"/>
      <c r="Q41" s="141">
        <f t="shared" si="9"/>
        <v>999</v>
      </c>
      <c r="R41" s="110"/>
      <c r="S41" s="124"/>
    </row>
    <row r="42" spans="1:19" s="11" customFormat="1" ht="18.95" customHeight="1">
      <c r="A42" s="285">
        <v>36</v>
      </c>
      <c r="B42" s="107"/>
      <c r="C42" s="107"/>
      <c r="D42" s="108"/>
      <c r="E42" s="298"/>
      <c r="F42" s="140"/>
      <c r="G42" s="140"/>
      <c r="H42" s="108"/>
      <c r="I42" s="108"/>
      <c r="J42" s="110"/>
      <c r="K42" s="282">
        <f t="shared" si="5"/>
        <v>0</v>
      </c>
      <c r="L42" s="277" t="str">
        <f t="shared" si="6"/>
        <v>ZZZ9</v>
      </c>
      <c r="M42" s="284">
        <f t="shared" si="7"/>
        <v>999</v>
      </c>
      <c r="N42" s="277">
        <f t="shared" si="8"/>
        <v>999</v>
      </c>
      <c r="O42" s="272"/>
      <c r="P42" s="275"/>
      <c r="Q42" s="141">
        <f t="shared" si="9"/>
        <v>999</v>
      </c>
      <c r="R42" s="110"/>
      <c r="S42" s="124"/>
    </row>
    <row r="43" spans="1:19" s="11" customFormat="1" ht="18.95" customHeight="1">
      <c r="A43" s="285">
        <v>37</v>
      </c>
      <c r="B43" s="107"/>
      <c r="C43" s="107"/>
      <c r="D43" s="108"/>
      <c r="E43" s="298"/>
      <c r="F43" s="140"/>
      <c r="G43" s="140"/>
      <c r="H43" s="108"/>
      <c r="I43" s="108"/>
      <c r="J43" s="110"/>
      <c r="K43" s="282">
        <f t="shared" si="5"/>
        <v>0</v>
      </c>
      <c r="L43" s="277" t="str">
        <f t="shared" si="6"/>
        <v>ZZZ9</v>
      </c>
      <c r="M43" s="284">
        <f t="shared" si="7"/>
        <v>999</v>
      </c>
      <c r="N43" s="277">
        <f t="shared" si="8"/>
        <v>999</v>
      </c>
      <c r="O43" s="272"/>
      <c r="P43" s="275"/>
      <c r="Q43" s="141">
        <f t="shared" si="9"/>
        <v>999</v>
      </c>
      <c r="R43" s="110"/>
      <c r="S43" s="124"/>
    </row>
    <row r="44" spans="1:19" s="11" customFormat="1" ht="18.95" customHeight="1">
      <c r="A44" s="285">
        <v>38</v>
      </c>
      <c r="B44" s="107"/>
      <c r="C44" s="107"/>
      <c r="D44" s="108"/>
      <c r="E44" s="298"/>
      <c r="F44" s="140"/>
      <c r="G44" s="140"/>
      <c r="H44" s="108"/>
      <c r="I44" s="108"/>
      <c r="J44" s="110"/>
      <c r="K44" s="282">
        <f t="shared" si="5"/>
        <v>0</v>
      </c>
      <c r="L44" s="277" t="str">
        <f t="shared" si="6"/>
        <v>ZZZ9</v>
      </c>
      <c r="M44" s="284">
        <f t="shared" si="7"/>
        <v>999</v>
      </c>
      <c r="N44" s="277">
        <f t="shared" si="8"/>
        <v>999</v>
      </c>
      <c r="O44" s="272"/>
      <c r="P44" s="275"/>
      <c r="Q44" s="141">
        <f t="shared" si="9"/>
        <v>999</v>
      </c>
      <c r="R44" s="110"/>
      <c r="S44" s="124"/>
    </row>
    <row r="45" spans="1:19" s="11" customFormat="1" ht="18.95" customHeight="1">
      <c r="A45" s="285">
        <v>39</v>
      </c>
      <c r="B45" s="107"/>
      <c r="C45" s="107"/>
      <c r="D45" s="108"/>
      <c r="E45" s="298"/>
      <c r="F45" s="140"/>
      <c r="G45" s="140"/>
      <c r="H45" s="108"/>
      <c r="I45" s="108"/>
      <c r="J45" s="110"/>
      <c r="K45" s="282">
        <f t="shared" si="5"/>
        <v>0</v>
      </c>
      <c r="L45" s="277" t="str">
        <f t="shared" si="6"/>
        <v>ZZZ9</v>
      </c>
      <c r="M45" s="284">
        <f t="shared" si="7"/>
        <v>999</v>
      </c>
      <c r="N45" s="277">
        <f t="shared" si="8"/>
        <v>999</v>
      </c>
      <c r="O45" s="272"/>
      <c r="P45" s="275"/>
      <c r="Q45" s="141">
        <f t="shared" si="9"/>
        <v>999</v>
      </c>
      <c r="R45" s="110"/>
      <c r="S45" s="124"/>
    </row>
    <row r="46" spans="1:19" s="11" customFormat="1" ht="18.95" customHeight="1">
      <c r="A46" s="285">
        <v>40</v>
      </c>
      <c r="B46" s="107"/>
      <c r="C46" s="107"/>
      <c r="D46" s="108"/>
      <c r="E46" s="298"/>
      <c r="F46" s="140"/>
      <c r="G46" s="140"/>
      <c r="H46" s="108"/>
      <c r="I46" s="108"/>
      <c r="J46" s="110"/>
      <c r="K46" s="282">
        <f t="shared" si="5"/>
        <v>0</v>
      </c>
      <c r="L46" s="277" t="str">
        <f t="shared" si="6"/>
        <v>ZZZ9</v>
      </c>
      <c r="M46" s="284">
        <f t="shared" si="7"/>
        <v>999</v>
      </c>
      <c r="N46" s="277">
        <f t="shared" si="8"/>
        <v>999</v>
      </c>
      <c r="O46" s="272"/>
      <c r="P46" s="275"/>
      <c r="Q46" s="141">
        <f t="shared" si="9"/>
        <v>999</v>
      </c>
      <c r="R46" s="110"/>
      <c r="S46" s="124"/>
    </row>
    <row r="47" spans="1:19" s="11" customFormat="1" ht="18.95" customHeight="1">
      <c r="A47" s="285">
        <v>41</v>
      </c>
      <c r="B47" s="107"/>
      <c r="C47" s="107"/>
      <c r="D47" s="108"/>
      <c r="E47" s="298"/>
      <c r="F47" s="140"/>
      <c r="G47" s="140"/>
      <c r="H47" s="108"/>
      <c r="I47" s="108"/>
      <c r="J47" s="110"/>
      <c r="K47" s="282">
        <f t="shared" si="5"/>
        <v>0</v>
      </c>
      <c r="L47" s="277" t="str">
        <f t="shared" si="6"/>
        <v>ZZZ9</v>
      </c>
      <c r="M47" s="284">
        <f t="shared" si="7"/>
        <v>999</v>
      </c>
      <c r="N47" s="277">
        <f t="shared" si="8"/>
        <v>999</v>
      </c>
      <c r="O47" s="272"/>
      <c r="P47" s="275"/>
      <c r="Q47" s="141">
        <f t="shared" si="9"/>
        <v>999</v>
      </c>
      <c r="R47" s="110"/>
      <c r="S47" s="124"/>
    </row>
    <row r="48" spans="1:19" s="11" customFormat="1" ht="18.95" customHeight="1">
      <c r="A48" s="285">
        <v>42</v>
      </c>
      <c r="B48" s="107"/>
      <c r="C48" s="107"/>
      <c r="D48" s="108"/>
      <c r="E48" s="298"/>
      <c r="F48" s="140"/>
      <c r="G48" s="140"/>
      <c r="H48" s="108"/>
      <c r="I48" s="108"/>
      <c r="J48" s="110"/>
      <c r="K48" s="282">
        <f t="shared" si="5"/>
        <v>0</v>
      </c>
      <c r="L48" s="277" t="str">
        <f t="shared" si="6"/>
        <v>ZZZ9</v>
      </c>
      <c r="M48" s="284">
        <f t="shared" si="7"/>
        <v>999</v>
      </c>
      <c r="N48" s="277">
        <f t="shared" si="8"/>
        <v>999</v>
      </c>
      <c r="O48" s="272"/>
      <c r="P48" s="275"/>
      <c r="Q48" s="141">
        <f t="shared" si="9"/>
        <v>999</v>
      </c>
      <c r="R48" s="110"/>
      <c r="S48" s="124"/>
    </row>
    <row r="49" spans="1:19" s="11" customFormat="1" ht="18.95" customHeight="1">
      <c r="A49" s="285">
        <v>43</v>
      </c>
      <c r="B49" s="107"/>
      <c r="C49" s="107"/>
      <c r="D49" s="108"/>
      <c r="E49" s="298"/>
      <c r="F49" s="140"/>
      <c r="G49" s="140"/>
      <c r="H49" s="108"/>
      <c r="I49" s="108"/>
      <c r="J49" s="110"/>
      <c r="K49" s="282">
        <f t="shared" si="5"/>
        <v>0</v>
      </c>
      <c r="L49" s="277" t="str">
        <f t="shared" si="6"/>
        <v>ZZZ9</v>
      </c>
      <c r="M49" s="284">
        <f t="shared" si="7"/>
        <v>999</v>
      </c>
      <c r="N49" s="277">
        <f t="shared" si="8"/>
        <v>999</v>
      </c>
      <c r="O49" s="272"/>
      <c r="P49" s="275"/>
      <c r="Q49" s="141">
        <f t="shared" si="9"/>
        <v>999</v>
      </c>
      <c r="R49" s="110"/>
      <c r="S49" s="124"/>
    </row>
    <row r="50" spans="1:19" s="11" customFormat="1" ht="18.95" customHeight="1">
      <c r="A50" s="285">
        <v>44</v>
      </c>
      <c r="B50" s="107"/>
      <c r="C50" s="107"/>
      <c r="D50" s="108"/>
      <c r="E50" s="298"/>
      <c r="F50" s="140"/>
      <c r="G50" s="140"/>
      <c r="H50" s="108"/>
      <c r="I50" s="108"/>
      <c r="J50" s="110"/>
      <c r="K50" s="282">
        <f t="shared" si="5"/>
        <v>0</v>
      </c>
      <c r="L50" s="277" t="str">
        <f t="shared" si="6"/>
        <v>ZZZ9</v>
      </c>
      <c r="M50" s="284">
        <f t="shared" si="7"/>
        <v>999</v>
      </c>
      <c r="N50" s="277">
        <f t="shared" si="8"/>
        <v>999</v>
      </c>
      <c r="O50" s="272"/>
      <c r="P50" s="275"/>
      <c r="Q50" s="141">
        <f t="shared" si="9"/>
        <v>999</v>
      </c>
      <c r="R50" s="110"/>
      <c r="S50" s="124"/>
    </row>
    <row r="51" spans="1:19" s="11" customFormat="1" ht="18.95" customHeight="1">
      <c r="A51" s="285">
        <v>45</v>
      </c>
      <c r="B51" s="107"/>
      <c r="C51" s="107"/>
      <c r="D51" s="108"/>
      <c r="E51" s="298"/>
      <c r="F51" s="140"/>
      <c r="G51" s="140"/>
      <c r="H51" s="108"/>
      <c r="I51" s="108"/>
      <c r="J51" s="110"/>
      <c r="K51" s="282">
        <f t="shared" si="5"/>
        <v>0</v>
      </c>
      <c r="L51" s="277" t="str">
        <f t="shared" si="6"/>
        <v>ZZZ9</v>
      </c>
      <c r="M51" s="284">
        <f t="shared" si="7"/>
        <v>999</v>
      </c>
      <c r="N51" s="277">
        <f t="shared" si="8"/>
        <v>999</v>
      </c>
      <c r="O51" s="272"/>
      <c r="P51" s="275"/>
      <c r="Q51" s="141">
        <f t="shared" si="9"/>
        <v>999</v>
      </c>
      <c r="R51" s="110"/>
      <c r="S51" s="124"/>
    </row>
    <row r="52" spans="1:19" s="11" customFormat="1" ht="18.95" customHeight="1">
      <c r="A52" s="285">
        <v>46</v>
      </c>
      <c r="B52" s="107"/>
      <c r="C52" s="107"/>
      <c r="D52" s="108"/>
      <c r="E52" s="298"/>
      <c r="F52" s="140"/>
      <c r="G52" s="140"/>
      <c r="H52" s="108"/>
      <c r="I52" s="108"/>
      <c r="J52" s="110"/>
      <c r="K52" s="282">
        <f t="shared" si="5"/>
        <v>0</v>
      </c>
      <c r="L52" s="277" t="str">
        <f t="shared" si="6"/>
        <v>ZZZ9</v>
      </c>
      <c r="M52" s="284">
        <f t="shared" si="7"/>
        <v>999</v>
      </c>
      <c r="N52" s="277">
        <f t="shared" si="8"/>
        <v>999</v>
      </c>
      <c r="O52" s="272"/>
      <c r="P52" s="275"/>
      <c r="Q52" s="141">
        <f t="shared" si="9"/>
        <v>999</v>
      </c>
      <c r="R52" s="110"/>
      <c r="S52" s="124"/>
    </row>
    <row r="53" spans="1:19" s="11" customFormat="1" ht="18.95" customHeight="1">
      <c r="A53" s="285">
        <v>47</v>
      </c>
      <c r="B53" s="107"/>
      <c r="C53" s="107"/>
      <c r="D53" s="108"/>
      <c r="E53" s="298"/>
      <c r="F53" s="140"/>
      <c r="G53" s="140"/>
      <c r="H53" s="108"/>
      <c r="I53" s="108"/>
      <c r="J53" s="110"/>
      <c r="K53" s="282">
        <f t="shared" si="5"/>
        <v>0</v>
      </c>
      <c r="L53" s="277" t="str">
        <f t="shared" si="6"/>
        <v>ZZZ9</v>
      </c>
      <c r="M53" s="284">
        <f t="shared" si="7"/>
        <v>999</v>
      </c>
      <c r="N53" s="277">
        <f t="shared" si="8"/>
        <v>999</v>
      </c>
      <c r="O53" s="272"/>
      <c r="P53" s="275"/>
      <c r="Q53" s="141">
        <f t="shared" si="9"/>
        <v>999</v>
      </c>
      <c r="R53" s="110"/>
      <c r="S53" s="124"/>
    </row>
    <row r="54" spans="1:19" s="11" customFormat="1" ht="18.95" customHeight="1">
      <c r="A54" s="285">
        <v>48</v>
      </c>
      <c r="B54" s="107"/>
      <c r="C54" s="107"/>
      <c r="D54" s="108"/>
      <c r="E54" s="109"/>
      <c r="F54" s="140"/>
      <c r="G54" s="140"/>
      <c r="H54" s="108"/>
      <c r="I54" s="108"/>
      <c r="J54" s="110"/>
      <c r="K54" s="282">
        <f t="shared" si="5"/>
        <v>0</v>
      </c>
      <c r="L54" s="277" t="str">
        <f t="shared" si="6"/>
        <v>ZZZ9</v>
      </c>
      <c r="M54" s="284">
        <f t="shared" si="7"/>
        <v>999</v>
      </c>
      <c r="N54" s="277">
        <f t="shared" si="8"/>
        <v>999</v>
      </c>
      <c r="O54" s="272"/>
      <c r="P54" s="275"/>
      <c r="Q54" s="141">
        <f t="shared" si="9"/>
        <v>999</v>
      </c>
      <c r="R54" s="110"/>
      <c r="S54" s="124"/>
    </row>
    <row r="55" spans="1:19" s="11" customFormat="1" ht="18.95" customHeight="1">
      <c r="A55" s="285">
        <v>49</v>
      </c>
      <c r="B55" s="107"/>
      <c r="C55" s="107"/>
      <c r="D55" s="108"/>
      <c r="E55" s="109"/>
      <c r="F55" s="140"/>
      <c r="G55" s="140"/>
      <c r="H55" s="108"/>
      <c r="I55" s="108"/>
      <c r="J55" s="110"/>
      <c r="K55" s="282">
        <f t="shared" si="5"/>
        <v>0</v>
      </c>
      <c r="L55" s="277" t="str">
        <f t="shared" si="6"/>
        <v>ZZZ9</v>
      </c>
      <c r="M55" s="284">
        <f t="shared" si="7"/>
        <v>999</v>
      </c>
      <c r="N55" s="277">
        <f t="shared" si="8"/>
        <v>999</v>
      </c>
      <c r="O55" s="272"/>
      <c r="P55" s="275"/>
      <c r="Q55" s="141">
        <f t="shared" si="9"/>
        <v>999</v>
      </c>
      <c r="R55" s="110"/>
      <c r="S55" s="124"/>
    </row>
    <row r="56" spans="1:19" s="11" customFormat="1" ht="18.95" customHeight="1">
      <c r="A56" s="285">
        <v>50</v>
      </c>
      <c r="B56" s="107"/>
      <c r="C56" s="107"/>
      <c r="D56" s="108"/>
      <c r="E56" s="109"/>
      <c r="F56" s="140"/>
      <c r="G56" s="140"/>
      <c r="H56" s="108"/>
      <c r="I56" s="108"/>
      <c r="J56" s="110"/>
      <c r="K56" s="282">
        <f t="shared" si="5"/>
        <v>0</v>
      </c>
      <c r="L56" s="277" t="str">
        <f t="shared" si="6"/>
        <v>ZZZ9</v>
      </c>
      <c r="M56" s="284">
        <f t="shared" si="7"/>
        <v>999</v>
      </c>
      <c r="N56" s="277">
        <f t="shared" si="8"/>
        <v>999</v>
      </c>
      <c r="O56" s="272"/>
      <c r="P56" s="275"/>
      <c r="Q56" s="141">
        <f t="shared" si="9"/>
        <v>999</v>
      </c>
      <c r="R56" s="110"/>
      <c r="S56" s="124"/>
    </row>
    <row r="57" spans="1:19" s="11" customFormat="1" ht="18.95" customHeight="1">
      <c r="A57" s="285">
        <v>51</v>
      </c>
      <c r="B57" s="107"/>
      <c r="C57" s="107"/>
      <c r="D57" s="108"/>
      <c r="E57" s="109"/>
      <c r="F57" s="140"/>
      <c r="G57" s="140"/>
      <c r="H57" s="108"/>
      <c r="I57" s="108"/>
      <c r="J57" s="110"/>
      <c r="K57" s="282">
        <f t="shared" si="5"/>
        <v>0</v>
      </c>
      <c r="L57" s="277" t="str">
        <f t="shared" si="6"/>
        <v>ZZZ9</v>
      </c>
      <c r="M57" s="284">
        <f t="shared" si="7"/>
        <v>999</v>
      </c>
      <c r="N57" s="277">
        <f t="shared" si="8"/>
        <v>999</v>
      </c>
      <c r="O57" s="272"/>
      <c r="P57" s="275"/>
      <c r="Q57" s="141">
        <f t="shared" si="9"/>
        <v>999</v>
      </c>
      <c r="R57" s="110"/>
      <c r="S57" s="124"/>
    </row>
    <row r="58" spans="1:19" s="11" customFormat="1" ht="18.95" customHeight="1">
      <c r="A58" s="285">
        <v>52</v>
      </c>
      <c r="B58" s="107"/>
      <c r="C58" s="107"/>
      <c r="D58" s="108"/>
      <c r="E58" s="109"/>
      <c r="F58" s="140"/>
      <c r="G58" s="140"/>
      <c r="H58" s="108"/>
      <c r="I58" s="108"/>
      <c r="J58" s="110"/>
      <c r="K58" s="282">
        <f t="shared" si="5"/>
        <v>0</v>
      </c>
      <c r="L58" s="277" t="str">
        <f t="shared" si="6"/>
        <v>ZZZ9</v>
      </c>
      <c r="M58" s="284">
        <f t="shared" si="7"/>
        <v>999</v>
      </c>
      <c r="N58" s="277">
        <f t="shared" si="8"/>
        <v>999</v>
      </c>
      <c r="O58" s="272"/>
      <c r="P58" s="275"/>
      <c r="Q58" s="141">
        <f t="shared" si="9"/>
        <v>999</v>
      </c>
      <c r="R58" s="110"/>
      <c r="S58" s="124"/>
    </row>
    <row r="59" spans="1:19" s="11" customFormat="1" ht="18.95" customHeight="1">
      <c r="A59" s="285">
        <v>53</v>
      </c>
      <c r="B59" s="107"/>
      <c r="C59" s="107"/>
      <c r="D59" s="108"/>
      <c r="E59" s="109"/>
      <c r="F59" s="140"/>
      <c r="G59" s="140"/>
      <c r="H59" s="108"/>
      <c r="I59" s="108"/>
      <c r="J59" s="110"/>
      <c r="K59" s="282">
        <f t="shared" si="5"/>
        <v>0</v>
      </c>
      <c r="L59" s="277" t="str">
        <f t="shared" si="6"/>
        <v>ZZZ9</v>
      </c>
      <c r="M59" s="284">
        <f t="shared" si="7"/>
        <v>999</v>
      </c>
      <c r="N59" s="277">
        <f t="shared" si="8"/>
        <v>999</v>
      </c>
      <c r="O59" s="272"/>
      <c r="P59" s="275"/>
      <c r="Q59" s="141">
        <f t="shared" si="9"/>
        <v>999</v>
      </c>
      <c r="R59" s="110"/>
      <c r="S59" s="124"/>
    </row>
    <row r="60" spans="1:19" s="11" customFormat="1" ht="18.95" customHeight="1">
      <c r="A60" s="285">
        <v>54</v>
      </c>
      <c r="B60" s="107"/>
      <c r="C60" s="107"/>
      <c r="D60" s="108"/>
      <c r="E60" s="109"/>
      <c r="F60" s="140"/>
      <c r="G60" s="140"/>
      <c r="H60" s="108"/>
      <c r="I60" s="108"/>
      <c r="J60" s="110"/>
      <c r="K60" s="282">
        <f t="shared" si="5"/>
        <v>0</v>
      </c>
      <c r="L60" s="277" t="str">
        <f t="shared" si="6"/>
        <v>ZZZ9</v>
      </c>
      <c r="M60" s="284">
        <f t="shared" si="7"/>
        <v>999</v>
      </c>
      <c r="N60" s="277">
        <f t="shared" si="8"/>
        <v>999</v>
      </c>
      <c r="O60" s="272"/>
      <c r="P60" s="275"/>
      <c r="Q60" s="141">
        <f t="shared" si="9"/>
        <v>999</v>
      </c>
      <c r="R60" s="110"/>
      <c r="S60" s="124"/>
    </row>
    <row r="61" spans="1:19" s="11" customFormat="1" ht="18.95" customHeight="1">
      <c r="A61" s="285">
        <v>55</v>
      </c>
      <c r="B61" s="107"/>
      <c r="C61" s="107"/>
      <c r="D61" s="108"/>
      <c r="E61" s="109"/>
      <c r="F61" s="140"/>
      <c r="G61" s="140"/>
      <c r="H61" s="108"/>
      <c r="I61" s="108"/>
      <c r="J61" s="110"/>
      <c r="K61" s="282">
        <f t="shared" si="5"/>
        <v>0</v>
      </c>
      <c r="L61" s="277" t="str">
        <f t="shared" si="6"/>
        <v>ZZZ9</v>
      </c>
      <c r="M61" s="284">
        <f t="shared" si="7"/>
        <v>999</v>
      </c>
      <c r="N61" s="277">
        <f t="shared" si="8"/>
        <v>999</v>
      </c>
      <c r="O61" s="272"/>
      <c r="P61" s="275"/>
      <c r="Q61" s="141">
        <f t="shared" si="9"/>
        <v>999</v>
      </c>
      <c r="R61" s="110"/>
      <c r="S61" s="124"/>
    </row>
    <row r="62" spans="1:19" s="11" customFormat="1" ht="18.95" customHeight="1">
      <c r="A62" s="285">
        <v>56</v>
      </c>
      <c r="B62" s="107"/>
      <c r="C62" s="107"/>
      <c r="D62" s="108"/>
      <c r="E62" s="109"/>
      <c r="F62" s="140"/>
      <c r="G62" s="140"/>
      <c r="H62" s="108"/>
      <c r="I62" s="108"/>
      <c r="J62" s="110"/>
      <c r="K62" s="282">
        <f t="shared" si="5"/>
        <v>0</v>
      </c>
      <c r="L62" s="277" t="str">
        <f t="shared" si="6"/>
        <v>ZZZ9</v>
      </c>
      <c r="M62" s="284">
        <f t="shared" si="7"/>
        <v>999</v>
      </c>
      <c r="N62" s="277">
        <f t="shared" si="8"/>
        <v>999</v>
      </c>
      <c r="O62" s="272"/>
      <c r="P62" s="275"/>
      <c r="Q62" s="141">
        <f t="shared" si="9"/>
        <v>999</v>
      </c>
      <c r="R62" s="110"/>
      <c r="S62" s="124"/>
    </row>
    <row r="63" spans="1:19" s="11" customFormat="1" ht="18.95" customHeight="1">
      <c r="A63" s="285">
        <v>57</v>
      </c>
      <c r="B63" s="107"/>
      <c r="C63" s="107"/>
      <c r="D63" s="108"/>
      <c r="E63" s="109"/>
      <c r="F63" s="140"/>
      <c r="G63" s="140"/>
      <c r="H63" s="108"/>
      <c r="I63" s="108"/>
      <c r="J63" s="110"/>
      <c r="K63" s="282">
        <f t="shared" si="5"/>
        <v>0</v>
      </c>
      <c r="L63" s="277" t="str">
        <f t="shared" si="6"/>
        <v>ZZZ9</v>
      </c>
      <c r="M63" s="284">
        <f t="shared" si="7"/>
        <v>999</v>
      </c>
      <c r="N63" s="277">
        <f t="shared" si="8"/>
        <v>999</v>
      </c>
      <c r="O63" s="272"/>
      <c r="P63" s="275"/>
      <c r="Q63" s="141">
        <f t="shared" si="9"/>
        <v>999</v>
      </c>
      <c r="R63" s="110"/>
      <c r="S63" s="124"/>
    </row>
    <row r="64" spans="1:19" s="11" customFormat="1" ht="18.95" customHeight="1">
      <c r="A64" s="285">
        <v>58</v>
      </c>
      <c r="B64" s="107"/>
      <c r="C64" s="107"/>
      <c r="D64" s="108"/>
      <c r="E64" s="109"/>
      <c r="F64" s="140"/>
      <c r="G64" s="140"/>
      <c r="H64" s="108"/>
      <c r="I64" s="108"/>
      <c r="J64" s="110"/>
      <c r="K64" s="282">
        <f t="shared" si="5"/>
        <v>0</v>
      </c>
      <c r="L64" s="277" t="str">
        <f t="shared" si="6"/>
        <v>ZZZ9</v>
      </c>
      <c r="M64" s="284">
        <f t="shared" si="7"/>
        <v>999</v>
      </c>
      <c r="N64" s="277">
        <f t="shared" si="8"/>
        <v>999</v>
      </c>
      <c r="O64" s="272"/>
      <c r="P64" s="275"/>
      <c r="Q64" s="141">
        <f t="shared" si="9"/>
        <v>999</v>
      </c>
      <c r="R64" s="110"/>
      <c r="S64" s="124"/>
    </row>
    <row r="65" spans="1:19" s="11" customFormat="1" ht="18.95" customHeight="1">
      <c r="A65" s="285">
        <v>59</v>
      </c>
      <c r="B65" s="107"/>
      <c r="C65" s="107"/>
      <c r="D65" s="108"/>
      <c r="E65" s="109"/>
      <c r="F65" s="140"/>
      <c r="G65" s="140"/>
      <c r="H65" s="108"/>
      <c r="I65" s="108"/>
      <c r="J65" s="110"/>
      <c r="K65" s="282">
        <f t="shared" si="5"/>
        <v>0</v>
      </c>
      <c r="L65" s="277" t="str">
        <f t="shared" si="6"/>
        <v>ZZZ9</v>
      </c>
      <c r="M65" s="284">
        <f t="shared" si="7"/>
        <v>999</v>
      </c>
      <c r="N65" s="277">
        <f t="shared" si="8"/>
        <v>999</v>
      </c>
      <c r="O65" s="272"/>
      <c r="P65" s="275"/>
      <c r="Q65" s="141">
        <f t="shared" si="9"/>
        <v>999</v>
      </c>
      <c r="R65" s="110"/>
      <c r="S65" s="124"/>
    </row>
    <row r="66" spans="1:19" s="11" customFormat="1" ht="18.95" customHeight="1">
      <c r="A66" s="285">
        <v>60</v>
      </c>
      <c r="B66" s="107"/>
      <c r="C66" s="107"/>
      <c r="D66" s="108"/>
      <c r="E66" s="109"/>
      <c r="F66" s="140"/>
      <c r="G66" s="140"/>
      <c r="H66" s="108"/>
      <c r="I66" s="108"/>
      <c r="J66" s="110"/>
      <c r="K66" s="282">
        <f t="shared" si="5"/>
        <v>0</v>
      </c>
      <c r="L66" s="277" t="str">
        <f t="shared" si="6"/>
        <v>ZZZ9</v>
      </c>
      <c r="M66" s="284">
        <f t="shared" si="7"/>
        <v>999</v>
      </c>
      <c r="N66" s="277">
        <f t="shared" si="8"/>
        <v>999</v>
      </c>
      <c r="O66" s="272"/>
      <c r="P66" s="275"/>
      <c r="Q66" s="141">
        <f t="shared" si="9"/>
        <v>999</v>
      </c>
      <c r="R66" s="110"/>
      <c r="S66" s="124"/>
    </row>
    <row r="67" spans="1:19" s="11" customFormat="1" ht="18.95" customHeight="1">
      <c r="A67" s="285">
        <v>61</v>
      </c>
      <c r="B67" s="107"/>
      <c r="C67" s="107"/>
      <c r="D67" s="108"/>
      <c r="E67" s="109"/>
      <c r="F67" s="140"/>
      <c r="G67" s="140"/>
      <c r="H67" s="108"/>
      <c r="I67" s="108"/>
      <c r="J67" s="110"/>
      <c r="K67" s="282">
        <f t="shared" si="5"/>
        <v>0</v>
      </c>
      <c r="L67" s="277" t="str">
        <f t="shared" si="6"/>
        <v>ZZZ9</v>
      </c>
      <c r="M67" s="284">
        <f t="shared" si="7"/>
        <v>999</v>
      </c>
      <c r="N67" s="277">
        <f t="shared" si="8"/>
        <v>999</v>
      </c>
      <c r="O67" s="272"/>
      <c r="P67" s="275"/>
      <c r="Q67" s="141">
        <f t="shared" si="9"/>
        <v>999</v>
      </c>
      <c r="R67" s="110"/>
      <c r="S67" s="124"/>
    </row>
    <row r="68" spans="1:19" s="11" customFormat="1" ht="18.95" customHeight="1">
      <c r="A68" s="285">
        <v>62</v>
      </c>
      <c r="B68" s="107"/>
      <c r="C68" s="107"/>
      <c r="D68" s="108"/>
      <c r="E68" s="109"/>
      <c r="F68" s="140"/>
      <c r="G68" s="140"/>
      <c r="H68" s="108"/>
      <c r="I68" s="108"/>
      <c r="J68" s="110"/>
      <c r="K68" s="282">
        <f t="shared" si="5"/>
        <v>0</v>
      </c>
      <c r="L68" s="277" t="str">
        <f t="shared" si="6"/>
        <v>ZZZ9</v>
      </c>
      <c r="M68" s="284">
        <f t="shared" si="7"/>
        <v>999</v>
      </c>
      <c r="N68" s="277">
        <f t="shared" si="8"/>
        <v>999</v>
      </c>
      <c r="O68" s="272"/>
      <c r="P68" s="275"/>
      <c r="Q68" s="141">
        <f t="shared" si="9"/>
        <v>999</v>
      </c>
      <c r="R68" s="110"/>
      <c r="S68" s="124"/>
    </row>
    <row r="69" spans="1:19" s="11" customFormat="1" ht="18.95" customHeight="1">
      <c r="A69" s="285">
        <v>63</v>
      </c>
      <c r="B69" s="107"/>
      <c r="C69" s="107"/>
      <c r="D69" s="108"/>
      <c r="E69" s="109"/>
      <c r="F69" s="140"/>
      <c r="G69" s="140"/>
      <c r="H69" s="108"/>
      <c r="I69" s="108"/>
      <c r="J69" s="110"/>
      <c r="K69" s="282">
        <f t="shared" si="5"/>
        <v>0</v>
      </c>
      <c r="L69" s="277" t="str">
        <f t="shared" si="6"/>
        <v>ZZZ9</v>
      </c>
      <c r="M69" s="284">
        <f t="shared" si="7"/>
        <v>999</v>
      </c>
      <c r="N69" s="277">
        <f t="shared" si="8"/>
        <v>999</v>
      </c>
      <c r="O69" s="272"/>
      <c r="P69" s="275"/>
      <c r="Q69" s="141">
        <f t="shared" si="9"/>
        <v>999</v>
      </c>
      <c r="R69" s="110"/>
      <c r="S69" s="124"/>
    </row>
    <row r="70" spans="1:19" s="11" customFormat="1" ht="18.95" customHeight="1">
      <c r="A70" s="285">
        <v>64</v>
      </c>
      <c r="B70" s="107"/>
      <c r="C70" s="107"/>
      <c r="D70" s="108"/>
      <c r="E70" s="109"/>
      <c r="F70" s="140"/>
      <c r="G70" s="140"/>
      <c r="H70" s="108"/>
      <c r="I70" s="108"/>
      <c r="J70" s="110"/>
      <c r="K70" s="282">
        <f t="shared" si="5"/>
        <v>0</v>
      </c>
      <c r="L70" s="277" t="str">
        <f t="shared" si="6"/>
        <v>ZZZ9</v>
      </c>
      <c r="M70" s="284">
        <f t="shared" si="7"/>
        <v>999</v>
      </c>
      <c r="N70" s="277">
        <f t="shared" si="8"/>
        <v>999</v>
      </c>
      <c r="O70" s="272"/>
      <c r="P70" s="275"/>
      <c r="Q70" s="141">
        <f t="shared" si="9"/>
        <v>999</v>
      </c>
      <c r="R70" s="110"/>
      <c r="S70" s="124"/>
    </row>
    <row r="71" spans="1:19" s="11" customFormat="1" ht="18.95" customHeight="1">
      <c r="A71" s="285">
        <v>65</v>
      </c>
      <c r="B71" s="107"/>
      <c r="C71" s="107"/>
      <c r="D71" s="108"/>
      <c r="E71" s="109"/>
      <c r="F71" s="140"/>
      <c r="G71" s="140"/>
      <c r="H71" s="108"/>
      <c r="I71" s="108"/>
      <c r="J71" s="110"/>
      <c r="K71" s="282">
        <f t="shared" ref="K71:K102" si="10">IF(AND(R71="",S71&gt;0,S71&lt;5),L71,)</f>
        <v>0</v>
      </c>
      <c r="L71" s="277" t="str">
        <f t="shared" ref="L71:L102" si="11">IF(D71="","ZZZ9",IF(AND(S71&gt;0,S71&lt;5),D71&amp;S71,D71&amp;"9"))</f>
        <v>ZZZ9</v>
      </c>
      <c r="M71" s="284">
        <f t="shared" ref="M71:M102" si="12">IF(R71="",999,R71)</f>
        <v>999</v>
      </c>
      <c r="N71" s="277">
        <f t="shared" ref="N71:N102" si="13">IF(Q71=999,999,1)</f>
        <v>999</v>
      </c>
      <c r="O71" s="272"/>
      <c r="P71" s="275"/>
      <c r="Q71" s="141">
        <f t="shared" ref="Q71:Q102" si="14">IF(O71="DA",1,IF(O71="WC",2,IF(O71="SE",3,IF(O71="Q",4,IF(O71="LL",5,999)))))</f>
        <v>999</v>
      </c>
      <c r="R71" s="110"/>
      <c r="S71" s="124"/>
    </row>
    <row r="72" spans="1:19" s="11" customFormat="1" ht="18.95" customHeight="1">
      <c r="A72" s="285">
        <v>66</v>
      </c>
      <c r="B72" s="107"/>
      <c r="C72" s="107"/>
      <c r="D72" s="108"/>
      <c r="E72" s="109"/>
      <c r="F72" s="140"/>
      <c r="G72" s="140"/>
      <c r="H72" s="108"/>
      <c r="I72" s="108"/>
      <c r="J72" s="110"/>
      <c r="K72" s="282">
        <f t="shared" si="10"/>
        <v>0</v>
      </c>
      <c r="L72" s="277" t="str">
        <f t="shared" si="11"/>
        <v>ZZZ9</v>
      </c>
      <c r="M72" s="284">
        <f t="shared" si="12"/>
        <v>999</v>
      </c>
      <c r="N72" s="277">
        <f t="shared" si="13"/>
        <v>999</v>
      </c>
      <c r="O72" s="272"/>
      <c r="P72" s="275"/>
      <c r="Q72" s="141">
        <f t="shared" si="14"/>
        <v>999</v>
      </c>
      <c r="R72" s="110"/>
      <c r="S72" s="124"/>
    </row>
    <row r="73" spans="1:19" s="11" customFormat="1" ht="18.95" customHeight="1">
      <c r="A73" s="285">
        <v>67</v>
      </c>
      <c r="B73" s="107"/>
      <c r="C73" s="107"/>
      <c r="D73" s="108"/>
      <c r="E73" s="109"/>
      <c r="F73" s="140"/>
      <c r="G73" s="140"/>
      <c r="H73" s="108"/>
      <c r="I73" s="108"/>
      <c r="J73" s="110"/>
      <c r="K73" s="282">
        <f t="shared" si="10"/>
        <v>0</v>
      </c>
      <c r="L73" s="277" t="str">
        <f t="shared" si="11"/>
        <v>ZZZ9</v>
      </c>
      <c r="M73" s="284">
        <f t="shared" si="12"/>
        <v>999</v>
      </c>
      <c r="N73" s="277">
        <f t="shared" si="13"/>
        <v>999</v>
      </c>
      <c r="O73" s="272"/>
      <c r="P73" s="275"/>
      <c r="Q73" s="141">
        <f t="shared" si="14"/>
        <v>999</v>
      </c>
      <c r="R73" s="110"/>
      <c r="S73" s="124"/>
    </row>
    <row r="74" spans="1:19" s="11" customFormat="1" ht="18.95" customHeight="1">
      <c r="A74" s="285">
        <v>68</v>
      </c>
      <c r="B74" s="107"/>
      <c r="C74" s="107"/>
      <c r="D74" s="108"/>
      <c r="E74" s="109"/>
      <c r="F74" s="140"/>
      <c r="G74" s="140"/>
      <c r="H74" s="108"/>
      <c r="I74" s="108"/>
      <c r="J74" s="110"/>
      <c r="K74" s="282">
        <f t="shared" si="10"/>
        <v>0</v>
      </c>
      <c r="L74" s="277" t="str">
        <f t="shared" si="11"/>
        <v>ZZZ9</v>
      </c>
      <c r="M74" s="284">
        <f t="shared" si="12"/>
        <v>999</v>
      </c>
      <c r="N74" s="277">
        <f t="shared" si="13"/>
        <v>999</v>
      </c>
      <c r="O74" s="272"/>
      <c r="P74" s="275"/>
      <c r="Q74" s="141">
        <f t="shared" si="14"/>
        <v>999</v>
      </c>
      <c r="R74" s="110"/>
      <c r="S74" s="124"/>
    </row>
    <row r="75" spans="1:19" s="11" customFormat="1" ht="18.95" customHeight="1">
      <c r="A75" s="285">
        <v>69</v>
      </c>
      <c r="B75" s="107"/>
      <c r="C75" s="107"/>
      <c r="D75" s="108"/>
      <c r="E75" s="109"/>
      <c r="F75" s="140"/>
      <c r="G75" s="140"/>
      <c r="H75" s="108"/>
      <c r="I75" s="108"/>
      <c r="J75" s="110"/>
      <c r="K75" s="282">
        <f t="shared" si="10"/>
        <v>0</v>
      </c>
      <c r="L75" s="277" t="str">
        <f t="shared" si="11"/>
        <v>ZZZ9</v>
      </c>
      <c r="M75" s="284">
        <f t="shared" si="12"/>
        <v>999</v>
      </c>
      <c r="N75" s="277">
        <f t="shared" si="13"/>
        <v>999</v>
      </c>
      <c r="O75" s="272"/>
      <c r="P75" s="275"/>
      <c r="Q75" s="141">
        <f t="shared" si="14"/>
        <v>999</v>
      </c>
      <c r="R75" s="110"/>
      <c r="S75" s="124"/>
    </row>
    <row r="76" spans="1:19" s="11" customFormat="1" ht="18.95" customHeight="1">
      <c r="A76" s="285">
        <v>70</v>
      </c>
      <c r="B76" s="107"/>
      <c r="C76" s="107"/>
      <c r="D76" s="108"/>
      <c r="E76" s="109"/>
      <c r="F76" s="140"/>
      <c r="G76" s="140"/>
      <c r="H76" s="108"/>
      <c r="I76" s="108"/>
      <c r="J76" s="110"/>
      <c r="K76" s="282">
        <f t="shared" si="10"/>
        <v>0</v>
      </c>
      <c r="L76" s="277" t="str">
        <f t="shared" si="11"/>
        <v>ZZZ9</v>
      </c>
      <c r="M76" s="284">
        <f t="shared" si="12"/>
        <v>999</v>
      </c>
      <c r="N76" s="277">
        <f t="shared" si="13"/>
        <v>999</v>
      </c>
      <c r="O76" s="272"/>
      <c r="P76" s="275"/>
      <c r="Q76" s="141">
        <f t="shared" si="14"/>
        <v>999</v>
      </c>
      <c r="R76" s="110"/>
      <c r="S76" s="124"/>
    </row>
    <row r="77" spans="1:19" s="11" customFormat="1" ht="18.95" customHeight="1">
      <c r="A77" s="285">
        <v>71</v>
      </c>
      <c r="B77" s="107"/>
      <c r="C77" s="107"/>
      <c r="D77" s="108"/>
      <c r="E77" s="109"/>
      <c r="F77" s="140"/>
      <c r="G77" s="140"/>
      <c r="H77" s="108"/>
      <c r="I77" s="108"/>
      <c r="J77" s="110"/>
      <c r="K77" s="282">
        <f t="shared" si="10"/>
        <v>0</v>
      </c>
      <c r="L77" s="277" t="str">
        <f t="shared" si="11"/>
        <v>ZZZ9</v>
      </c>
      <c r="M77" s="284">
        <f t="shared" si="12"/>
        <v>999</v>
      </c>
      <c r="N77" s="277">
        <f t="shared" si="13"/>
        <v>999</v>
      </c>
      <c r="O77" s="272"/>
      <c r="P77" s="275"/>
      <c r="Q77" s="141">
        <f t="shared" si="14"/>
        <v>999</v>
      </c>
      <c r="R77" s="110"/>
      <c r="S77" s="124"/>
    </row>
    <row r="78" spans="1:19" s="11" customFormat="1" ht="18.95" customHeight="1">
      <c r="A78" s="285">
        <v>72</v>
      </c>
      <c r="B78" s="107"/>
      <c r="C78" s="107"/>
      <c r="D78" s="108"/>
      <c r="E78" s="109"/>
      <c r="F78" s="140"/>
      <c r="G78" s="140"/>
      <c r="H78" s="108"/>
      <c r="I78" s="108"/>
      <c r="J78" s="110"/>
      <c r="K78" s="282">
        <f t="shared" si="10"/>
        <v>0</v>
      </c>
      <c r="L78" s="277" t="str">
        <f t="shared" si="11"/>
        <v>ZZZ9</v>
      </c>
      <c r="M78" s="284">
        <f t="shared" si="12"/>
        <v>999</v>
      </c>
      <c r="N78" s="277">
        <f t="shared" si="13"/>
        <v>999</v>
      </c>
      <c r="O78" s="272"/>
      <c r="P78" s="275"/>
      <c r="Q78" s="141">
        <f t="shared" si="14"/>
        <v>999</v>
      </c>
      <c r="R78" s="110"/>
      <c r="S78" s="124"/>
    </row>
    <row r="79" spans="1:19" s="11" customFormat="1" ht="18.95" customHeight="1">
      <c r="A79" s="285">
        <v>73</v>
      </c>
      <c r="B79" s="107"/>
      <c r="C79" s="107"/>
      <c r="D79" s="108"/>
      <c r="E79" s="109"/>
      <c r="F79" s="140"/>
      <c r="G79" s="140"/>
      <c r="H79" s="108"/>
      <c r="I79" s="108"/>
      <c r="J79" s="110"/>
      <c r="K79" s="282">
        <f t="shared" si="10"/>
        <v>0</v>
      </c>
      <c r="L79" s="277" t="str">
        <f t="shared" si="11"/>
        <v>ZZZ9</v>
      </c>
      <c r="M79" s="284">
        <f t="shared" si="12"/>
        <v>999</v>
      </c>
      <c r="N79" s="277">
        <f t="shared" si="13"/>
        <v>999</v>
      </c>
      <c r="O79" s="272"/>
      <c r="P79" s="275"/>
      <c r="Q79" s="141">
        <f t="shared" si="14"/>
        <v>999</v>
      </c>
      <c r="R79" s="110"/>
      <c r="S79" s="124"/>
    </row>
    <row r="80" spans="1:19" s="11" customFormat="1" ht="18.95" customHeight="1">
      <c r="A80" s="285">
        <v>74</v>
      </c>
      <c r="B80" s="107"/>
      <c r="C80" s="107"/>
      <c r="D80" s="108"/>
      <c r="E80" s="109"/>
      <c r="F80" s="140"/>
      <c r="G80" s="140"/>
      <c r="H80" s="108"/>
      <c r="I80" s="108"/>
      <c r="J80" s="110"/>
      <c r="K80" s="282">
        <f t="shared" si="10"/>
        <v>0</v>
      </c>
      <c r="L80" s="277" t="str">
        <f t="shared" si="11"/>
        <v>ZZZ9</v>
      </c>
      <c r="M80" s="284">
        <f t="shared" si="12"/>
        <v>999</v>
      </c>
      <c r="N80" s="277">
        <f t="shared" si="13"/>
        <v>999</v>
      </c>
      <c r="O80" s="272"/>
      <c r="P80" s="275"/>
      <c r="Q80" s="141">
        <f t="shared" si="14"/>
        <v>999</v>
      </c>
      <c r="R80" s="110"/>
      <c r="S80" s="124"/>
    </row>
    <row r="81" spans="1:19" s="11" customFormat="1" ht="18.95" customHeight="1">
      <c r="A81" s="285">
        <v>75</v>
      </c>
      <c r="B81" s="107"/>
      <c r="C81" s="107"/>
      <c r="D81" s="108"/>
      <c r="E81" s="109"/>
      <c r="F81" s="140"/>
      <c r="G81" s="140"/>
      <c r="H81" s="108"/>
      <c r="I81" s="108"/>
      <c r="J81" s="110"/>
      <c r="K81" s="282">
        <f t="shared" si="10"/>
        <v>0</v>
      </c>
      <c r="L81" s="277" t="str">
        <f t="shared" si="11"/>
        <v>ZZZ9</v>
      </c>
      <c r="M81" s="284">
        <f t="shared" si="12"/>
        <v>999</v>
      </c>
      <c r="N81" s="277">
        <f t="shared" si="13"/>
        <v>999</v>
      </c>
      <c r="O81" s="272"/>
      <c r="P81" s="275"/>
      <c r="Q81" s="141">
        <f t="shared" si="14"/>
        <v>999</v>
      </c>
      <c r="R81" s="110"/>
      <c r="S81" s="124"/>
    </row>
    <row r="82" spans="1:19" s="11" customFormat="1" ht="18.95" customHeight="1">
      <c r="A82" s="285">
        <v>76</v>
      </c>
      <c r="B82" s="107"/>
      <c r="C82" s="107"/>
      <c r="D82" s="108"/>
      <c r="E82" s="109"/>
      <c r="F82" s="140"/>
      <c r="G82" s="140"/>
      <c r="H82" s="108"/>
      <c r="I82" s="108"/>
      <c r="J82" s="110"/>
      <c r="K82" s="282">
        <f t="shared" si="10"/>
        <v>0</v>
      </c>
      <c r="L82" s="277" t="str">
        <f t="shared" si="11"/>
        <v>ZZZ9</v>
      </c>
      <c r="M82" s="284">
        <f t="shared" si="12"/>
        <v>999</v>
      </c>
      <c r="N82" s="277">
        <f t="shared" si="13"/>
        <v>999</v>
      </c>
      <c r="O82" s="272"/>
      <c r="P82" s="275"/>
      <c r="Q82" s="141">
        <f t="shared" si="14"/>
        <v>999</v>
      </c>
      <c r="R82" s="110"/>
      <c r="S82" s="124"/>
    </row>
    <row r="83" spans="1:19" s="11" customFormat="1" ht="18.95" customHeight="1">
      <c r="A83" s="285">
        <v>77</v>
      </c>
      <c r="B83" s="107"/>
      <c r="C83" s="107"/>
      <c r="D83" s="108"/>
      <c r="E83" s="109"/>
      <c r="F83" s="140"/>
      <c r="G83" s="140"/>
      <c r="H83" s="108"/>
      <c r="I83" s="108"/>
      <c r="J83" s="110"/>
      <c r="K83" s="282">
        <f t="shared" si="10"/>
        <v>0</v>
      </c>
      <c r="L83" s="277" t="str">
        <f t="shared" si="11"/>
        <v>ZZZ9</v>
      </c>
      <c r="M83" s="284">
        <f t="shared" si="12"/>
        <v>999</v>
      </c>
      <c r="N83" s="277">
        <f t="shared" si="13"/>
        <v>999</v>
      </c>
      <c r="O83" s="272"/>
      <c r="P83" s="275"/>
      <c r="Q83" s="141">
        <f t="shared" si="14"/>
        <v>999</v>
      </c>
      <c r="R83" s="110"/>
      <c r="S83" s="124"/>
    </row>
    <row r="84" spans="1:19" s="11" customFormat="1" ht="18.95" customHeight="1">
      <c r="A84" s="285">
        <v>78</v>
      </c>
      <c r="B84" s="107"/>
      <c r="C84" s="107"/>
      <c r="D84" s="108"/>
      <c r="E84" s="109"/>
      <c r="F84" s="140"/>
      <c r="G84" s="140"/>
      <c r="H84" s="108"/>
      <c r="I84" s="108"/>
      <c r="J84" s="110"/>
      <c r="K84" s="282">
        <f t="shared" si="10"/>
        <v>0</v>
      </c>
      <c r="L84" s="277" t="str">
        <f t="shared" si="11"/>
        <v>ZZZ9</v>
      </c>
      <c r="M84" s="284">
        <f t="shared" si="12"/>
        <v>999</v>
      </c>
      <c r="N84" s="277">
        <f t="shared" si="13"/>
        <v>999</v>
      </c>
      <c r="O84" s="272"/>
      <c r="P84" s="275"/>
      <c r="Q84" s="141">
        <f t="shared" si="14"/>
        <v>999</v>
      </c>
      <c r="R84" s="110"/>
      <c r="S84" s="124"/>
    </row>
    <row r="85" spans="1:19" s="11" customFormat="1" ht="18.95" customHeight="1">
      <c r="A85" s="285">
        <v>79</v>
      </c>
      <c r="B85" s="107"/>
      <c r="C85" s="107"/>
      <c r="D85" s="108"/>
      <c r="E85" s="109"/>
      <c r="F85" s="140"/>
      <c r="G85" s="140"/>
      <c r="H85" s="108"/>
      <c r="I85" s="108"/>
      <c r="J85" s="110"/>
      <c r="K85" s="282">
        <f t="shared" si="10"/>
        <v>0</v>
      </c>
      <c r="L85" s="277" t="str">
        <f t="shared" si="11"/>
        <v>ZZZ9</v>
      </c>
      <c r="M85" s="284">
        <f t="shared" si="12"/>
        <v>999</v>
      </c>
      <c r="N85" s="277">
        <f t="shared" si="13"/>
        <v>999</v>
      </c>
      <c r="O85" s="272"/>
      <c r="P85" s="275"/>
      <c r="Q85" s="141">
        <f t="shared" si="14"/>
        <v>999</v>
      </c>
      <c r="R85" s="110"/>
      <c r="S85" s="124"/>
    </row>
    <row r="86" spans="1:19" s="11" customFormat="1" ht="18.95" customHeight="1">
      <c r="A86" s="285">
        <v>80</v>
      </c>
      <c r="B86" s="107"/>
      <c r="C86" s="107"/>
      <c r="D86" s="108"/>
      <c r="E86" s="109"/>
      <c r="F86" s="140"/>
      <c r="G86" s="140"/>
      <c r="H86" s="108"/>
      <c r="I86" s="108"/>
      <c r="J86" s="110"/>
      <c r="K86" s="282">
        <f t="shared" si="10"/>
        <v>0</v>
      </c>
      <c r="L86" s="277" t="str">
        <f t="shared" si="11"/>
        <v>ZZZ9</v>
      </c>
      <c r="M86" s="284">
        <f t="shared" si="12"/>
        <v>999</v>
      </c>
      <c r="N86" s="277">
        <f t="shared" si="13"/>
        <v>999</v>
      </c>
      <c r="O86" s="272"/>
      <c r="P86" s="275"/>
      <c r="Q86" s="141">
        <f t="shared" si="14"/>
        <v>999</v>
      </c>
      <c r="R86" s="110"/>
      <c r="S86" s="124"/>
    </row>
    <row r="87" spans="1:19" s="11" customFormat="1" ht="18.95" customHeight="1">
      <c r="A87" s="285">
        <v>81</v>
      </c>
      <c r="B87" s="107"/>
      <c r="C87" s="107"/>
      <c r="D87" s="108"/>
      <c r="E87" s="109"/>
      <c r="F87" s="140"/>
      <c r="G87" s="140"/>
      <c r="H87" s="108"/>
      <c r="I87" s="108"/>
      <c r="J87" s="110"/>
      <c r="K87" s="282">
        <f t="shared" si="10"/>
        <v>0</v>
      </c>
      <c r="L87" s="277" t="str">
        <f t="shared" si="11"/>
        <v>ZZZ9</v>
      </c>
      <c r="M87" s="284">
        <f t="shared" si="12"/>
        <v>999</v>
      </c>
      <c r="N87" s="277">
        <f t="shared" si="13"/>
        <v>999</v>
      </c>
      <c r="O87" s="272"/>
      <c r="P87" s="275"/>
      <c r="Q87" s="141">
        <f t="shared" si="14"/>
        <v>999</v>
      </c>
      <c r="R87" s="110"/>
      <c r="S87" s="124"/>
    </row>
    <row r="88" spans="1:19" s="11" customFormat="1" ht="18.95" customHeight="1">
      <c r="A88" s="285">
        <v>82</v>
      </c>
      <c r="B88" s="107"/>
      <c r="C88" s="107"/>
      <c r="D88" s="108"/>
      <c r="E88" s="109"/>
      <c r="F88" s="140"/>
      <c r="G88" s="140"/>
      <c r="H88" s="108"/>
      <c r="I88" s="108"/>
      <c r="J88" s="110"/>
      <c r="K88" s="282">
        <f t="shared" si="10"/>
        <v>0</v>
      </c>
      <c r="L88" s="277" t="str">
        <f t="shared" si="11"/>
        <v>ZZZ9</v>
      </c>
      <c r="M88" s="284">
        <f t="shared" si="12"/>
        <v>999</v>
      </c>
      <c r="N88" s="277">
        <f t="shared" si="13"/>
        <v>999</v>
      </c>
      <c r="O88" s="272"/>
      <c r="P88" s="275"/>
      <c r="Q88" s="141">
        <f t="shared" si="14"/>
        <v>999</v>
      </c>
      <c r="R88" s="110"/>
      <c r="S88" s="124"/>
    </row>
    <row r="89" spans="1:19" s="11" customFormat="1" ht="18.95" customHeight="1">
      <c r="A89" s="285">
        <v>83</v>
      </c>
      <c r="B89" s="107"/>
      <c r="C89" s="107"/>
      <c r="D89" s="108"/>
      <c r="E89" s="109"/>
      <c r="F89" s="140"/>
      <c r="G89" s="140"/>
      <c r="H89" s="108"/>
      <c r="I89" s="108"/>
      <c r="J89" s="110"/>
      <c r="K89" s="282">
        <f t="shared" si="10"/>
        <v>0</v>
      </c>
      <c r="L89" s="277" t="str">
        <f t="shared" si="11"/>
        <v>ZZZ9</v>
      </c>
      <c r="M89" s="284">
        <f t="shared" si="12"/>
        <v>999</v>
      </c>
      <c r="N89" s="277">
        <f t="shared" si="13"/>
        <v>999</v>
      </c>
      <c r="O89" s="272"/>
      <c r="P89" s="275"/>
      <c r="Q89" s="141">
        <f t="shared" si="14"/>
        <v>999</v>
      </c>
      <c r="R89" s="110"/>
      <c r="S89" s="124"/>
    </row>
    <row r="90" spans="1:19" s="11" customFormat="1" ht="18.95" customHeight="1">
      <c r="A90" s="285">
        <v>84</v>
      </c>
      <c r="B90" s="107"/>
      <c r="C90" s="107"/>
      <c r="D90" s="108"/>
      <c r="E90" s="109"/>
      <c r="F90" s="140"/>
      <c r="G90" s="140"/>
      <c r="H90" s="108"/>
      <c r="I90" s="108"/>
      <c r="J90" s="110"/>
      <c r="K90" s="282">
        <f t="shared" si="10"/>
        <v>0</v>
      </c>
      <c r="L90" s="277" t="str">
        <f t="shared" si="11"/>
        <v>ZZZ9</v>
      </c>
      <c r="M90" s="284">
        <f t="shared" si="12"/>
        <v>999</v>
      </c>
      <c r="N90" s="277">
        <f t="shared" si="13"/>
        <v>999</v>
      </c>
      <c r="O90" s="272"/>
      <c r="P90" s="275"/>
      <c r="Q90" s="141">
        <f t="shared" si="14"/>
        <v>999</v>
      </c>
      <c r="R90" s="110"/>
      <c r="S90" s="124"/>
    </row>
    <row r="91" spans="1:19" s="11" customFormat="1" ht="18.95" customHeight="1">
      <c r="A91" s="285">
        <v>85</v>
      </c>
      <c r="B91" s="107"/>
      <c r="C91" s="107"/>
      <c r="D91" s="108"/>
      <c r="E91" s="109"/>
      <c r="F91" s="140"/>
      <c r="G91" s="140"/>
      <c r="H91" s="108"/>
      <c r="I91" s="108"/>
      <c r="J91" s="110"/>
      <c r="K91" s="282">
        <f t="shared" si="10"/>
        <v>0</v>
      </c>
      <c r="L91" s="277" t="str">
        <f t="shared" si="11"/>
        <v>ZZZ9</v>
      </c>
      <c r="M91" s="284">
        <f t="shared" si="12"/>
        <v>999</v>
      </c>
      <c r="N91" s="277">
        <f t="shared" si="13"/>
        <v>999</v>
      </c>
      <c r="O91" s="272"/>
      <c r="P91" s="275"/>
      <c r="Q91" s="141">
        <f t="shared" si="14"/>
        <v>999</v>
      </c>
      <c r="R91" s="110"/>
      <c r="S91" s="124"/>
    </row>
    <row r="92" spans="1:19" s="11" customFormat="1" ht="18.95" customHeight="1">
      <c r="A92" s="285">
        <v>86</v>
      </c>
      <c r="B92" s="107"/>
      <c r="C92" s="107"/>
      <c r="D92" s="108"/>
      <c r="E92" s="109"/>
      <c r="F92" s="140"/>
      <c r="G92" s="140"/>
      <c r="H92" s="108"/>
      <c r="I92" s="108"/>
      <c r="J92" s="110"/>
      <c r="K92" s="282">
        <f t="shared" si="10"/>
        <v>0</v>
      </c>
      <c r="L92" s="277" t="str">
        <f t="shared" si="11"/>
        <v>ZZZ9</v>
      </c>
      <c r="M92" s="284">
        <f t="shared" si="12"/>
        <v>999</v>
      </c>
      <c r="N92" s="277">
        <f t="shared" si="13"/>
        <v>999</v>
      </c>
      <c r="O92" s="272"/>
      <c r="P92" s="275"/>
      <c r="Q92" s="141">
        <f t="shared" si="14"/>
        <v>999</v>
      </c>
      <c r="R92" s="110"/>
      <c r="S92" s="124"/>
    </row>
    <row r="93" spans="1:19" s="11" customFormat="1" ht="18.95" customHeight="1">
      <c r="A93" s="285">
        <v>87</v>
      </c>
      <c r="B93" s="107"/>
      <c r="C93" s="107"/>
      <c r="D93" s="108"/>
      <c r="E93" s="109"/>
      <c r="F93" s="140"/>
      <c r="G93" s="140"/>
      <c r="H93" s="108"/>
      <c r="I93" s="108"/>
      <c r="J93" s="110"/>
      <c r="K93" s="282">
        <f t="shared" si="10"/>
        <v>0</v>
      </c>
      <c r="L93" s="277" t="str">
        <f t="shared" si="11"/>
        <v>ZZZ9</v>
      </c>
      <c r="M93" s="284">
        <f t="shared" si="12"/>
        <v>999</v>
      </c>
      <c r="N93" s="277">
        <f t="shared" si="13"/>
        <v>999</v>
      </c>
      <c r="O93" s="272"/>
      <c r="P93" s="275"/>
      <c r="Q93" s="141">
        <f t="shared" si="14"/>
        <v>999</v>
      </c>
      <c r="R93" s="110"/>
      <c r="S93" s="124"/>
    </row>
    <row r="94" spans="1:19" s="11" customFormat="1" ht="18.95" customHeight="1">
      <c r="A94" s="285">
        <v>88</v>
      </c>
      <c r="B94" s="107"/>
      <c r="C94" s="107"/>
      <c r="D94" s="108"/>
      <c r="E94" s="109"/>
      <c r="F94" s="140"/>
      <c r="G94" s="140"/>
      <c r="H94" s="108"/>
      <c r="I94" s="108"/>
      <c r="J94" s="110"/>
      <c r="K94" s="282">
        <f t="shared" si="10"/>
        <v>0</v>
      </c>
      <c r="L94" s="277" t="str">
        <f t="shared" si="11"/>
        <v>ZZZ9</v>
      </c>
      <c r="M94" s="284">
        <f t="shared" si="12"/>
        <v>999</v>
      </c>
      <c r="N94" s="277">
        <f t="shared" si="13"/>
        <v>999</v>
      </c>
      <c r="O94" s="272"/>
      <c r="P94" s="275"/>
      <c r="Q94" s="141">
        <f t="shared" si="14"/>
        <v>999</v>
      </c>
      <c r="R94" s="110"/>
      <c r="S94" s="124"/>
    </row>
    <row r="95" spans="1:19" s="11" customFormat="1" ht="18.95" customHeight="1">
      <c r="A95" s="285">
        <v>89</v>
      </c>
      <c r="B95" s="107"/>
      <c r="C95" s="107"/>
      <c r="D95" s="108"/>
      <c r="E95" s="109"/>
      <c r="F95" s="140"/>
      <c r="G95" s="140"/>
      <c r="H95" s="108"/>
      <c r="I95" s="108"/>
      <c r="J95" s="110"/>
      <c r="K95" s="282">
        <f t="shared" si="10"/>
        <v>0</v>
      </c>
      <c r="L95" s="277" t="str">
        <f t="shared" si="11"/>
        <v>ZZZ9</v>
      </c>
      <c r="M95" s="284">
        <f t="shared" si="12"/>
        <v>999</v>
      </c>
      <c r="N95" s="277">
        <f t="shared" si="13"/>
        <v>999</v>
      </c>
      <c r="O95" s="272"/>
      <c r="P95" s="275"/>
      <c r="Q95" s="141">
        <f t="shared" si="14"/>
        <v>999</v>
      </c>
      <c r="R95" s="110"/>
      <c r="S95" s="124"/>
    </row>
    <row r="96" spans="1:19" s="11" customFormat="1" ht="18.95" customHeight="1">
      <c r="A96" s="285">
        <v>90</v>
      </c>
      <c r="B96" s="107"/>
      <c r="C96" s="107"/>
      <c r="D96" s="108"/>
      <c r="E96" s="109"/>
      <c r="F96" s="140"/>
      <c r="G96" s="140"/>
      <c r="H96" s="108"/>
      <c r="I96" s="108"/>
      <c r="J96" s="110"/>
      <c r="K96" s="282">
        <f t="shared" si="10"/>
        <v>0</v>
      </c>
      <c r="L96" s="277" t="str">
        <f t="shared" si="11"/>
        <v>ZZZ9</v>
      </c>
      <c r="M96" s="284">
        <f t="shared" si="12"/>
        <v>999</v>
      </c>
      <c r="N96" s="277">
        <f t="shared" si="13"/>
        <v>999</v>
      </c>
      <c r="O96" s="272"/>
      <c r="P96" s="275"/>
      <c r="Q96" s="141">
        <f t="shared" si="14"/>
        <v>999</v>
      </c>
      <c r="R96" s="110"/>
      <c r="S96" s="124"/>
    </row>
    <row r="97" spans="1:19" s="11" customFormat="1" ht="18.95" customHeight="1">
      <c r="A97" s="285">
        <v>91</v>
      </c>
      <c r="B97" s="107"/>
      <c r="C97" s="107"/>
      <c r="D97" s="108"/>
      <c r="E97" s="109"/>
      <c r="F97" s="140"/>
      <c r="G97" s="140"/>
      <c r="H97" s="108"/>
      <c r="I97" s="108"/>
      <c r="J97" s="110"/>
      <c r="K97" s="282">
        <f t="shared" si="10"/>
        <v>0</v>
      </c>
      <c r="L97" s="277" t="str">
        <f t="shared" si="11"/>
        <v>ZZZ9</v>
      </c>
      <c r="M97" s="284">
        <f t="shared" si="12"/>
        <v>999</v>
      </c>
      <c r="N97" s="277">
        <f t="shared" si="13"/>
        <v>999</v>
      </c>
      <c r="O97" s="272"/>
      <c r="P97" s="275"/>
      <c r="Q97" s="141">
        <f t="shared" si="14"/>
        <v>999</v>
      </c>
      <c r="R97" s="110"/>
      <c r="S97" s="124"/>
    </row>
    <row r="98" spans="1:19" s="11" customFormat="1" ht="18.95" customHeight="1">
      <c r="A98" s="285">
        <v>92</v>
      </c>
      <c r="B98" s="107"/>
      <c r="C98" s="107"/>
      <c r="D98" s="108"/>
      <c r="E98" s="109"/>
      <c r="F98" s="140"/>
      <c r="G98" s="140"/>
      <c r="H98" s="108"/>
      <c r="I98" s="108"/>
      <c r="J98" s="110"/>
      <c r="K98" s="282">
        <f t="shared" si="10"/>
        <v>0</v>
      </c>
      <c r="L98" s="277" t="str">
        <f t="shared" si="11"/>
        <v>ZZZ9</v>
      </c>
      <c r="M98" s="284">
        <f t="shared" si="12"/>
        <v>999</v>
      </c>
      <c r="N98" s="277">
        <f t="shared" si="13"/>
        <v>999</v>
      </c>
      <c r="O98" s="272"/>
      <c r="P98" s="275"/>
      <c r="Q98" s="141">
        <f t="shared" si="14"/>
        <v>999</v>
      </c>
      <c r="R98" s="110"/>
      <c r="S98" s="124"/>
    </row>
    <row r="99" spans="1:19" s="11" customFormat="1" ht="18.95" customHeight="1">
      <c r="A99" s="285">
        <v>93</v>
      </c>
      <c r="B99" s="107"/>
      <c r="C99" s="107"/>
      <c r="D99" s="108"/>
      <c r="E99" s="109"/>
      <c r="F99" s="140"/>
      <c r="G99" s="140"/>
      <c r="H99" s="108"/>
      <c r="I99" s="108"/>
      <c r="J99" s="110"/>
      <c r="K99" s="282">
        <f t="shared" si="10"/>
        <v>0</v>
      </c>
      <c r="L99" s="277" t="str">
        <f t="shared" si="11"/>
        <v>ZZZ9</v>
      </c>
      <c r="M99" s="284">
        <f t="shared" si="12"/>
        <v>999</v>
      </c>
      <c r="N99" s="277">
        <f t="shared" si="13"/>
        <v>999</v>
      </c>
      <c r="O99" s="272"/>
      <c r="P99" s="275"/>
      <c r="Q99" s="141">
        <f t="shared" si="14"/>
        <v>999</v>
      </c>
      <c r="R99" s="110"/>
      <c r="S99" s="124"/>
    </row>
    <row r="100" spans="1:19" s="11" customFormat="1" ht="18.95" customHeight="1">
      <c r="A100" s="285">
        <v>94</v>
      </c>
      <c r="B100" s="107"/>
      <c r="C100" s="107"/>
      <c r="D100" s="108"/>
      <c r="E100" s="109"/>
      <c r="F100" s="140"/>
      <c r="G100" s="140"/>
      <c r="H100" s="108"/>
      <c r="I100" s="108"/>
      <c r="J100" s="110"/>
      <c r="K100" s="282">
        <f t="shared" si="10"/>
        <v>0</v>
      </c>
      <c r="L100" s="277" t="str">
        <f t="shared" si="11"/>
        <v>ZZZ9</v>
      </c>
      <c r="M100" s="284">
        <f t="shared" si="12"/>
        <v>999</v>
      </c>
      <c r="N100" s="277">
        <f t="shared" si="13"/>
        <v>999</v>
      </c>
      <c r="O100" s="272"/>
      <c r="P100" s="275"/>
      <c r="Q100" s="141">
        <f t="shared" si="14"/>
        <v>999</v>
      </c>
      <c r="R100" s="110"/>
      <c r="S100" s="124"/>
    </row>
    <row r="101" spans="1:19" s="11" customFormat="1" ht="18.95" customHeight="1">
      <c r="A101" s="285">
        <v>95</v>
      </c>
      <c r="B101" s="107"/>
      <c r="C101" s="107"/>
      <c r="D101" s="108"/>
      <c r="E101" s="109"/>
      <c r="F101" s="140"/>
      <c r="G101" s="140"/>
      <c r="H101" s="108"/>
      <c r="I101" s="108"/>
      <c r="J101" s="110"/>
      <c r="K101" s="282">
        <f t="shared" si="10"/>
        <v>0</v>
      </c>
      <c r="L101" s="277" t="str">
        <f t="shared" si="11"/>
        <v>ZZZ9</v>
      </c>
      <c r="M101" s="284">
        <f t="shared" si="12"/>
        <v>999</v>
      </c>
      <c r="N101" s="277">
        <f t="shared" si="13"/>
        <v>999</v>
      </c>
      <c r="O101" s="272"/>
      <c r="P101" s="275"/>
      <c r="Q101" s="141">
        <f t="shared" si="14"/>
        <v>999</v>
      </c>
      <c r="R101" s="110"/>
      <c r="S101" s="124"/>
    </row>
    <row r="102" spans="1:19" s="11" customFormat="1" ht="18.95" customHeight="1">
      <c r="A102" s="285">
        <v>96</v>
      </c>
      <c r="B102" s="107"/>
      <c r="C102" s="107"/>
      <c r="D102" s="108"/>
      <c r="E102" s="109"/>
      <c r="F102" s="140"/>
      <c r="G102" s="140"/>
      <c r="H102" s="108"/>
      <c r="I102" s="108"/>
      <c r="J102" s="110"/>
      <c r="K102" s="282">
        <f t="shared" si="10"/>
        <v>0</v>
      </c>
      <c r="L102" s="277" t="str">
        <f t="shared" si="11"/>
        <v>ZZZ9</v>
      </c>
      <c r="M102" s="284">
        <f t="shared" si="12"/>
        <v>999</v>
      </c>
      <c r="N102" s="277">
        <f t="shared" si="13"/>
        <v>999</v>
      </c>
      <c r="O102" s="272"/>
      <c r="P102" s="275"/>
      <c r="Q102" s="141">
        <f t="shared" si="14"/>
        <v>999</v>
      </c>
      <c r="R102" s="110"/>
      <c r="S102" s="124"/>
    </row>
    <row r="103" spans="1:19" s="11" customFormat="1" ht="18.95" customHeight="1">
      <c r="A103" s="285">
        <v>97</v>
      </c>
      <c r="B103" s="107"/>
      <c r="C103" s="107"/>
      <c r="D103" s="108"/>
      <c r="E103" s="109"/>
      <c r="F103" s="140"/>
      <c r="G103" s="140"/>
      <c r="H103" s="108"/>
      <c r="I103" s="108"/>
      <c r="J103" s="110"/>
      <c r="K103" s="282">
        <f t="shared" ref="K103:K134" si="15">IF(AND(R103="",S103&gt;0,S103&lt;5),L103,)</f>
        <v>0</v>
      </c>
      <c r="L103" s="277" t="str">
        <f t="shared" ref="L103:L134" si="16">IF(D103="","ZZZ9",IF(AND(S103&gt;0,S103&lt;5),D103&amp;S103,D103&amp;"9"))</f>
        <v>ZZZ9</v>
      </c>
      <c r="M103" s="284">
        <f t="shared" ref="M103:M134" si="17">IF(R103="",999,R103)</f>
        <v>999</v>
      </c>
      <c r="N103" s="277">
        <f t="shared" ref="N103:N134" si="18">IF(Q103=999,999,1)</f>
        <v>999</v>
      </c>
      <c r="O103" s="272"/>
      <c r="P103" s="275"/>
      <c r="Q103" s="141">
        <f t="shared" ref="Q103:Q134" si="19">IF(O103="DA",1,IF(O103="WC",2,IF(O103="SE",3,IF(O103="Q",4,IF(O103="LL",5,999)))))</f>
        <v>999</v>
      </c>
      <c r="R103" s="110"/>
      <c r="S103" s="124"/>
    </row>
    <row r="104" spans="1:19" s="11" customFormat="1" ht="18.95" customHeight="1">
      <c r="A104" s="285">
        <v>98</v>
      </c>
      <c r="B104" s="107"/>
      <c r="C104" s="107"/>
      <c r="D104" s="108"/>
      <c r="E104" s="109"/>
      <c r="F104" s="140"/>
      <c r="G104" s="140"/>
      <c r="H104" s="108"/>
      <c r="I104" s="108"/>
      <c r="J104" s="110"/>
      <c r="K104" s="282">
        <f t="shared" si="15"/>
        <v>0</v>
      </c>
      <c r="L104" s="277" t="str">
        <f t="shared" si="16"/>
        <v>ZZZ9</v>
      </c>
      <c r="M104" s="284">
        <f t="shared" si="17"/>
        <v>999</v>
      </c>
      <c r="N104" s="277">
        <f t="shared" si="18"/>
        <v>999</v>
      </c>
      <c r="O104" s="272"/>
      <c r="P104" s="275"/>
      <c r="Q104" s="141">
        <f t="shared" si="19"/>
        <v>999</v>
      </c>
      <c r="R104" s="110"/>
      <c r="S104" s="124"/>
    </row>
    <row r="105" spans="1:19" s="11" customFormat="1" ht="18.95" customHeight="1">
      <c r="A105" s="285">
        <v>99</v>
      </c>
      <c r="B105" s="107"/>
      <c r="C105" s="107"/>
      <c r="D105" s="108"/>
      <c r="E105" s="109"/>
      <c r="F105" s="140"/>
      <c r="G105" s="140"/>
      <c r="H105" s="108"/>
      <c r="I105" s="108"/>
      <c r="J105" s="110"/>
      <c r="K105" s="282">
        <f t="shared" si="15"/>
        <v>0</v>
      </c>
      <c r="L105" s="277" t="str">
        <f t="shared" si="16"/>
        <v>ZZZ9</v>
      </c>
      <c r="M105" s="284">
        <f t="shared" si="17"/>
        <v>999</v>
      </c>
      <c r="N105" s="277">
        <f t="shared" si="18"/>
        <v>999</v>
      </c>
      <c r="O105" s="272"/>
      <c r="P105" s="275"/>
      <c r="Q105" s="141">
        <f t="shared" si="19"/>
        <v>999</v>
      </c>
      <c r="R105" s="110"/>
      <c r="S105" s="124"/>
    </row>
    <row r="106" spans="1:19" s="11" customFormat="1" ht="18.95" customHeight="1">
      <c r="A106" s="285">
        <v>100</v>
      </c>
      <c r="B106" s="107"/>
      <c r="C106" s="107"/>
      <c r="D106" s="108"/>
      <c r="E106" s="109"/>
      <c r="F106" s="140"/>
      <c r="G106" s="140"/>
      <c r="H106" s="108"/>
      <c r="I106" s="108"/>
      <c r="J106" s="110"/>
      <c r="K106" s="282">
        <f t="shared" si="15"/>
        <v>0</v>
      </c>
      <c r="L106" s="277" t="str">
        <f t="shared" si="16"/>
        <v>ZZZ9</v>
      </c>
      <c r="M106" s="284">
        <f t="shared" si="17"/>
        <v>999</v>
      </c>
      <c r="N106" s="277">
        <f t="shared" si="18"/>
        <v>999</v>
      </c>
      <c r="O106" s="272"/>
      <c r="P106" s="275"/>
      <c r="Q106" s="141">
        <f t="shared" si="19"/>
        <v>999</v>
      </c>
      <c r="R106" s="110"/>
      <c r="S106" s="124"/>
    </row>
    <row r="107" spans="1:19" s="11" customFormat="1" ht="18.95" customHeight="1">
      <c r="A107" s="285">
        <v>101</v>
      </c>
      <c r="B107" s="107"/>
      <c r="C107" s="107"/>
      <c r="D107" s="108"/>
      <c r="E107" s="109"/>
      <c r="F107" s="140"/>
      <c r="G107" s="140"/>
      <c r="H107" s="108"/>
      <c r="I107" s="108"/>
      <c r="J107" s="110"/>
      <c r="K107" s="282">
        <f t="shared" si="15"/>
        <v>0</v>
      </c>
      <c r="L107" s="277" t="str">
        <f t="shared" si="16"/>
        <v>ZZZ9</v>
      </c>
      <c r="M107" s="284">
        <f t="shared" si="17"/>
        <v>999</v>
      </c>
      <c r="N107" s="277">
        <f t="shared" si="18"/>
        <v>999</v>
      </c>
      <c r="O107" s="272"/>
      <c r="P107" s="275"/>
      <c r="Q107" s="141">
        <f t="shared" si="19"/>
        <v>999</v>
      </c>
      <c r="R107" s="110"/>
      <c r="S107" s="124"/>
    </row>
    <row r="108" spans="1:19" s="11" customFormat="1" ht="18.95" customHeight="1">
      <c r="A108" s="285">
        <v>102</v>
      </c>
      <c r="B108" s="107"/>
      <c r="C108" s="107"/>
      <c r="D108" s="108"/>
      <c r="E108" s="109"/>
      <c r="F108" s="140"/>
      <c r="G108" s="140"/>
      <c r="H108" s="108"/>
      <c r="I108" s="108"/>
      <c r="J108" s="110"/>
      <c r="K108" s="282">
        <f t="shared" si="15"/>
        <v>0</v>
      </c>
      <c r="L108" s="277" t="str">
        <f t="shared" si="16"/>
        <v>ZZZ9</v>
      </c>
      <c r="M108" s="284">
        <f t="shared" si="17"/>
        <v>999</v>
      </c>
      <c r="N108" s="277">
        <f t="shared" si="18"/>
        <v>999</v>
      </c>
      <c r="O108" s="272"/>
      <c r="P108" s="275"/>
      <c r="Q108" s="141">
        <f t="shared" si="19"/>
        <v>999</v>
      </c>
      <c r="R108" s="110"/>
      <c r="S108" s="124"/>
    </row>
    <row r="109" spans="1:19" s="11" customFormat="1" ht="18.95" customHeight="1">
      <c r="A109" s="285">
        <v>103</v>
      </c>
      <c r="B109" s="107"/>
      <c r="C109" s="107"/>
      <c r="D109" s="108"/>
      <c r="E109" s="109"/>
      <c r="F109" s="140"/>
      <c r="G109" s="140"/>
      <c r="H109" s="108"/>
      <c r="I109" s="108"/>
      <c r="J109" s="110"/>
      <c r="K109" s="282">
        <f t="shared" si="15"/>
        <v>0</v>
      </c>
      <c r="L109" s="277" t="str">
        <f t="shared" si="16"/>
        <v>ZZZ9</v>
      </c>
      <c r="M109" s="284">
        <f t="shared" si="17"/>
        <v>999</v>
      </c>
      <c r="N109" s="277">
        <f t="shared" si="18"/>
        <v>999</v>
      </c>
      <c r="O109" s="272"/>
      <c r="P109" s="275"/>
      <c r="Q109" s="141">
        <f t="shared" si="19"/>
        <v>999</v>
      </c>
      <c r="R109" s="110"/>
      <c r="S109" s="124"/>
    </row>
    <row r="110" spans="1:19" s="11" customFormat="1" ht="18.95" customHeight="1">
      <c r="A110" s="285">
        <v>104</v>
      </c>
      <c r="B110" s="107"/>
      <c r="C110" s="107"/>
      <c r="D110" s="108"/>
      <c r="E110" s="109"/>
      <c r="F110" s="140"/>
      <c r="G110" s="140"/>
      <c r="H110" s="108"/>
      <c r="I110" s="108"/>
      <c r="J110" s="110"/>
      <c r="K110" s="282">
        <f t="shared" si="15"/>
        <v>0</v>
      </c>
      <c r="L110" s="277" t="str">
        <f t="shared" si="16"/>
        <v>ZZZ9</v>
      </c>
      <c r="M110" s="284">
        <f t="shared" si="17"/>
        <v>999</v>
      </c>
      <c r="N110" s="277">
        <f t="shared" si="18"/>
        <v>999</v>
      </c>
      <c r="O110" s="272"/>
      <c r="P110" s="275"/>
      <c r="Q110" s="141">
        <f t="shared" si="19"/>
        <v>999</v>
      </c>
      <c r="R110" s="110"/>
      <c r="S110" s="124"/>
    </row>
    <row r="111" spans="1:19" s="11" customFormat="1" ht="18.95" customHeight="1">
      <c r="A111" s="285">
        <v>105</v>
      </c>
      <c r="B111" s="107"/>
      <c r="C111" s="107"/>
      <c r="D111" s="108"/>
      <c r="E111" s="109"/>
      <c r="F111" s="140"/>
      <c r="G111" s="140"/>
      <c r="H111" s="108"/>
      <c r="I111" s="108"/>
      <c r="J111" s="110"/>
      <c r="K111" s="282">
        <f t="shared" si="15"/>
        <v>0</v>
      </c>
      <c r="L111" s="277" t="str">
        <f t="shared" si="16"/>
        <v>ZZZ9</v>
      </c>
      <c r="M111" s="284">
        <f t="shared" si="17"/>
        <v>999</v>
      </c>
      <c r="N111" s="277">
        <f t="shared" si="18"/>
        <v>999</v>
      </c>
      <c r="O111" s="272"/>
      <c r="P111" s="275"/>
      <c r="Q111" s="141">
        <f t="shared" si="19"/>
        <v>999</v>
      </c>
      <c r="R111" s="110"/>
      <c r="S111" s="124"/>
    </row>
    <row r="112" spans="1:19" s="11" customFormat="1" ht="18.95" customHeight="1">
      <c r="A112" s="285">
        <v>106</v>
      </c>
      <c r="B112" s="107"/>
      <c r="C112" s="107"/>
      <c r="D112" s="108"/>
      <c r="E112" s="109"/>
      <c r="F112" s="140"/>
      <c r="G112" s="140"/>
      <c r="H112" s="108"/>
      <c r="I112" s="108"/>
      <c r="J112" s="110"/>
      <c r="K112" s="282">
        <f t="shared" si="15"/>
        <v>0</v>
      </c>
      <c r="L112" s="277" t="str">
        <f t="shared" si="16"/>
        <v>ZZZ9</v>
      </c>
      <c r="M112" s="284">
        <f t="shared" si="17"/>
        <v>999</v>
      </c>
      <c r="N112" s="277">
        <f t="shared" si="18"/>
        <v>999</v>
      </c>
      <c r="O112" s="272"/>
      <c r="P112" s="275"/>
      <c r="Q112" s="141">
        <f t="shared" si="19"/>
        <v>999</v>
      </c>
      <c r="R112" s="110"/>
      <c r="S112" s="124"/>
    </row>
    <row r="113" spans="1:19" s="11" customFormat="1" ht="18.95" customHeight="1">
      <c r="A113" s="285">
        <v>107</v>
      </c>
      <c r="B113" s="107"/>
      <c r="C113" s="107"/>
      <c r="D113" s="108"/>
      <c r="E113" s="109"/>
      <c r="F113" s="140"/>
      <c r="G113" s="140"/>
      <c r="H113" s="108"/>
      <c r="I113" s="108"/>
      <c r="J113" s="110"/>
      <c r="K113" s="282">
        <f t="shared" si="15"/>
        <v>0</v>
      </c>
      <c r="L113" s="277" t="str">
        <f t="shared" si="16"/>
        <v>ZZZ9</v>
      </c>
      <c r="M113" s="284">
        <f t="shared" si="17"/>
        <v>999</v>
      </c>
      <c r="N113" s="277">
        <f t="shared" si="18"/>
        <v>999</v>
      </c>
      <c r="O113" s="272"/>
      <c r="P113" s="275"/>
      <c r="Q113" s="141">
        <f t="shared" si="19"/>
        <v>999</v>
      </c>
      <c r="R113" s="110"/>
      <c r="S113" s="124"/>
    </row>
    <row r="114" spans="1:19" s="11" customFormat="1" ht="18.95" customHeight="1">
      <c r="A114" s="285">
        <v>108</v>
      </c>
      <c r="B114" s="107"/>
      <c r="C114" s="107"/>
      <c r="D114" s="108"/>
      <c r="E114" s="109"/>
      <c r="F114" s="140"/>
      <c r="G114" s="140"/>
      <c r="H114" s="108"/>
      <c r="I114" s="108"/>
      <c r="J114" s="110"/>
      <c r="K114" s="282">
        <f t="shared" si="15"/>
        <v>0</v>
      </c>
      <c r="L114" s="277" t="str">
        <f t="shared" si="16"/>
        <v>ZZZ9</v>
      </c>
      <c r="M114" s="284">
        <f t="shared" si="17"/>
        <v>999</v>
      </c>
      <c r="N114" s="277">
        <f t="shared" si="18"/>
        <v>999</v>
      </c>
      <c r="O114" s="272"/>
      <c r="P114" s="275"/>
      <c r="Q114" s="141">
        <f t="shared" si="19"/>
        <v>999</v>
      </c>
      <c r="R114" s="110"/>
      <c r="S114" s="124"/>
    </row>
    <row r="115" spans="1:19" s="11" customFormat="1" ht="18.95" customHeight="1">
      <c r="A115" s="285">
        <v>109</v>
      </c>
      <c r="B115" s="107"/>
      <c r="C115" s="107"/>
      <c r="D115" s="108"/>
      <c r="E115" s="109"/>
      <c r="F115" s="140"/>
      <c r="G115" s="140"/>
      <c r="H115" s="108"/>
      <c r="I115" s="108"/>
      <c r="J115" s="110"/>
      <c r="K115" s="282">
        <f t="shared" si="15"/>
        <v>0</v>
      </c>
      <c r="L115" s="277" t="str">
        <f t="shared" si="16"/>
        <v>ZZZ9</v>
      </c>
      <c r="M115" s="284">
        <f t="shared" si="17"/>
        <v>999</v>
      </c>
      <c r="N115" s="277">
        <f t="shared" si="18"/>
        <v>999</v>
      </c>
      <c r="O115" s="272"/>
      <c r="P115" s="275"/>
      <c r="Q115" s="141">
        <f t="shared" si="19"/>
        <v>999</v>
      </c>
      <c r="R115" s="110"/>
      <c r="S115" s="124"/>
    </row>
    <row r="116" spans="1:19" s="11" customFormat="1" ht="18.95" customHeight="1">
      <c r="A116" s="285">
        <v>110</v>
      </c>
      <c r="B116" s="107"/>
      <c r="C116" s="107"/>
      <c r="D116" s="108"/>
      <c r="E116" s="109"/>
      <c r="F116" s="140"/>
      <c r="G116" s="140"/>
      <c r="H116" s="108"/>
      <c r="I116" s="108"/>
      <c r="J116" s="110"/>
      <c r="K116" s="282">
        <f t="shared" si="15"/>
        <v>0</v>
      </c>
      <c r="L116" s="277" t="str">
        <f t="shared" si="16"/>
        <v>ZZZ9</v>
      </c>
      <c r="M116" s="284">
        <f t="shared" si="17"/>
        <v>999</v>
      </c>
      <c r="N116" s="277">
        <f t="shared" si="18"/>
        <v>999</v>
      </c>
      <c r="O116" s="272"/>
      <c r="P116" s="275"/>
      <c r="Q116" s="141">
        <f t="shared" si="19"/>
        <v>999</v>
      </c>
      <c r="R116" s="110"/>
      <c r="S116" s="124"/>
    </row>
    <row r="117" spans="1:19" s="11" customFormat="1" ht="18.95" customHeight="1">
      <c r="A117" s="285">
        <v>111</v>
      </c>
      <c r="B117" s="107"/>
      <c r="C117" s="107"/>
      <c r="D117" s="108"/>
      <c r="E117" s="109"/>
      <c r="F117" s="140"/>
      <c r="G117" s="140"/>
      <c r="H117" s="108"/>
      <c r="I117" s="108"/>
      <c r="J117" s="110"/>
      <c r="K117" s="282">
        <f t="shared" si="15"/>
        <v>0</v>
      </c>
      <c r="L117" s="277" t="str">
        <f t="shared" si="16"/>
        <v>ZZZ9</v>
      </c>
      <c r="M117" s="284">
        <f t="shared" si="17"/>
        <v>999</v>
      </c>
      <c r="N117" s="277">
        <f t="shared" si="18"/>
        <v>999</v>
      </c>
      <c r="O117" s="272"/>
      <c r="P117" s="275"/>
      <c r="Q117" s="141">
        <f t="shared" si="19"/>
        <v>999</v>
      </c>
      <c r="R117" s="110"/>
      <c r="S117" s="124"/>
    </row>
    <row r="118" spans="1:19" s="11" customFormat="1" ht="18.95" customHeight="1">
      <c r="A118" s="285">
        <v>112</v>
      </c>
      <c r="B118" s="107"/>
      <c r="C118" s="107"/>
      <c r="D118" s="108"/>
      <c r="E118" s="109"/>
      <c r="F118" s="140"/>
      <c r="G118" s="140"/>
      <c r="H118" s="108"/>
      <c r="I118" s="108"/>
      <c r="J118" s="110"/>
      <c r="K118" s="282">
        <f t="shared" si="15"/>
        <v>0</v>
      </c>
      <c r="L118" s="277" t="str">
        <f t="shared" si="16"/>
        <v>ZZZ9</v>
      </c>
      <c r="M118" s="284">
        <f t="shared" si="17"/>
        <v>999</v>
      </c>
      <c r="N118" s="277">
        <f t="shared" si="18"/>
        <v>999</v>
      </c>
      <c r="O118" s="272"/>
      <c r="P118" s="275"/>
      <c r="Q118" s="141">
        <f t="shared" si="19"/>
        <v>999</v>
      </c>
      <c r="R118" s="110"/>
      <c r="S118" s="124"/>
    </row>
    <row r="119" spans="1:19" s="11" customFormat="1" ht="18.95" customHeight="1">
      <c r="A119" s="285">
        <v>113</v>
      </c>
      <c r="B119" s="107"/>
      <c r="C119" s="107"/>
      <c r="D119" s="108"/>
      <c r="E119" s="109"/>
      <c r="F119" s="140"/>
      <c r="G119" s="140"/>
      <c r="H119" s="108"/>
      <c r="I119" s="108"/>
      <c r="J119" s="110"/>
      <c r="K119" s="282">
        <f t="shared" si="15"/>
        <v>0</v>
      </c>
      <c r="L119" s="277" t="str">
        <f t="shared" si="16"/>
        <v>ZZZ9</v>
      </c>
      <c r="M119" s="284">
        <f t="shared" si="17"/>
        <v>999</v>
      </c>
      <c r="N119" s="277">
        <f t="shared" si="18"/>
        <v>999</v>
      </c>
      <c r="O119" s="272"/>
      <c r="P119" s="275"/>
      <c r="Q119" s="141">
        <f t="shared" si="19"/>
        <v>999</v>
      </c>
      <c r="R119" s="110"/>
      <c r="S119" s="124"/>
    </row>
    <row r="120" spans="1:19" s="11" customFormat="1" ht="18.95" customHeight="1">
      <c r="A120" s="285">
        <v>114</v>
      </c>
      <c r="B120" s="107"/>
      <c r="C120" s="107"/>
      <c r="D120" s="108"/>
      <c r="E120" s="109"/>
      <c r="F120" s="140"/>
      <c r="G120" s="140"/>
      <c r="H120" s="108"/>
      <c r="I120" s="108"/>
      <c r="J120" s="110"/>
      <c r="K120" s="282">
        <f t="shared" si="15"/>
        <v>0</v>
      </c>
      <c r="L120" s="277" t="str">
        <f t="shared" si="16"/>
        <v>ZZZ9</v>
      </c>
      <c r="M120" s="284">
        <f t="shared" si="17"/>
        <v>999</v>
      </c>
      <c r="N120" s="277">
        <f t="shared" si="18"/>
        <v>999</v>
      </c>
      <c r="O120" s="272"/>
      <c r="P120" s="275"/>
      <c r="Q120" s="141">
        <f t="shared" si="19"/>
        <v>999</v>
      </c>
      <c r="R120" s="110"/>
      <c r="S120" s="124"/>
    </row>
    <row r="121" spans="1:19" s="11" customFormat="1" ht="18.95" customHeight="1">
      <c r="A121" s="285">
        <v>115</v>
      </c>
      <c r="B121" s="107"/>
      <c r="C121" s="107"/>
      <c r="D121" s="108"/>
      <c r="E121" s="109"/>
      <c r="F121" s="140"/>
      <c r="G121" s="140"/>
      <c r="H121" s="108"/>
      <c r="I121" s="108"/>
      <c r="J121" s="110"/>
      <c r="K121" s="282">
        <f t="shared" si="15"/>
        <v>0</v>
      </c>
      <c r="L121" s="277" t="str">
        <f t="shared" si="16"/>
        <v>ZZZ9</v>
      </c>
      <c r="M121" s="284">
        <f t="shared" si="17"/>
        <v>999</v>
      </c>
      <c r="N121" s="277">
        <f t="shared" si="18"/>
        <v>999</v>
      </c>
      <c r="O121" s="272"/>
      <c r="P121" s="275"/>
      <c r="Q121" s="141">
        <f t="shared" si="19"/>
        <v>999</v>
      </c>
      <c r="R121" s="110"/>
      <c r="S121" s="124"/>
    </row>
    <row r="122" spans="1:19" s="11" customFormat="1" ht="18.95" customHeight="1">
      <c r="A122" s="285">
        <v>116</v>
      </c>
      <c r="B122" s="107"/>
      <c r="C122" s="107"/>
      <c r="D122" s="108"/>
      <c r="E122" s="109"/>
      <c r="F122" s="140"/>
      <c r="G122" s="140"/>
      <c r="H122" s="108"/>
      <c r="I122" s="108"/>
      <c r="J122" s="110"/>
      <c r="K122" s="282">
        <f t="shared" si="15"/>
        <v>0</v>
      </c>
      <c r="L122" s="277" t="str">
        <f t="shared" si="16"/>
        <v>ZZZ9</v>
      </c>
      <c r="M122" s="284">
        <f t="shared" si="17"/>
        <v>999</v>
      </c>
      <c r="N122" s="277">
        <f t="shared" si="18"/>
        <v>999</v>
      </c>
      <c r="O122" s="272"/>
      <c r="P122" s="275"/>
      <c r="Q122" s="141">
        <f t="shared" si="19"/>
        <v>999</v>
      </c>
      <c r="R122" s="110"/>
      <c r="S122" s="124"/>
    </row>
    <row r="123" spans="1:19" s="11" customFormat="1" ht="18.95" customHeight="1">
      <c r="A123" s="285">
        <v>117</v>
      </c>
      <c r="B123" s="107"/>
      <c r="C123" s="107"/>
      <c r="D123" s="108"/>
      <c r="E123" s="109"/>
      <c r="F123" s="140"/>
      <c r="G123" s="140"/>
      <c r="H123" s="108"/>
      <c r="I123" s="108"/>
      <c r="J123" s="110"/>
      <c r="K123" s="282">
        <f t="shared" si="15"/>
        <v>0</v>
      </c>
      <c r="L123" s="277" t="str">
        <f t="shared" si="16"/>
        <v>ZZZ9</v>
      </c>
      <c r="M123" s="284">
        <f t="shared" si="17"/>
        <v>999</v>
      </c>
      <c r="N123" s="277">
        <f t="shared" si="18"/>
        <v>999</v>
      </c>
      <c r="O123" s="272"/>
      <c r="P123" s="275"/>
      <c r="Q123" s="141">
        <f t="shared" si="19"/>
        <v>999</v>
      </c>
      <c r="R123" s="110"/>
      <c r="S123" s="124"/>
    </row>
    <row r="124" spans="1:19" s="11" customFormat="1" ht="18.95" customHeight="1">
      <c r="A124" s="285">
        <v>118</v>
      </c>
      <c r="B124" s="107"/>
      <c r="C124" s="107"/>
      <c r="D124" s="108"/>
      <c r="E124" s="109"/>
      <c r="F124" s="140"/>
      <c r="G124" s="140"/>
      <c r="H124" s="108"/>
      <c r="I124" s="108"/>
      <c r="J124" s="110"/>
      <c r="K124" s="282">
        <f t="shared" si="15"/>
        <v>0</v>
      </c>
      <c r="L124" s="277" t="str">
        <f t="shared" si="16"/>
        <v>ZZZ9</v>
      </c>
      <c r="M124" s="284">
        <f t="shared" si="17"/>
        <v>999</v>
      </c>
      <c r="N124" s="277">
        <f t="shared" si="18"/>
        <v>999</v>
      </c>
      <c r="O124" s="272"/>
      <c r="P124" s="275"/>
      <c r="Q124" s="141">
        <f t="shared" si="19"/>
        <v>999</v>
      </c>
      <c r="R124" s="110"/>
      <c r="S124" s="124"/>
    </row>
    <row r="125" spans="1:19" s="11" customFormat="1" ht="18.95" customHeight="1">
      <c r="A125" s="285">
        <v>119</v>
      </c>
      <c r="B125" s="107"/>
      <c r="C125" s="107"/>
      <c r="D125" s="108"/>
      <c r="E125" s="109"/>
      <c r="F125" s="140"/>
      <c r="G125" s="140"/>
      <c r="H125" s="108"/>
      <c r="I125" s="108"/>
      <c r="J125" s="110"/>
      <c r="K125" s="282">
        <f t="shared" si="15"/>
        <v>0</v>
      </c>
      <c r="L125" s="277" t="str">
        <f t="shared" si="16"/>
        <v>ZZZ9</v>
      </c>
      <c r="M125" s="284">
        <f t="shared" si="17"/>
        <v>999</v>
      </c>
      <c r="N125" s="277">
        <f t="shared" si="18"/>
        <v>999</v>
      </c>
      <c r="O125" s="272"/>
      <c r="P125" s="275"/>
      <c r="Q125" s="141">
        <f t="shared" si="19"/>
        <v>999</v>
      </c>
      <c r="R125" s="110"/>
      <c r="S125" s="124"/>
    </row>
    <row r="126" spans="1:19" s="11" customFormat="1" ht="18.95" customHeight="1">
      <c r="A126" s="285">
        <v>120</v>
      </c>
      <c r="B126" s="107"/>
      <c r="C126" s="107"/>
      <c r="D126" s="108"/>
      <c r="E126" s="109"/>
      <c r="F126" s="140"/>
      <c r="G126" s="140"/>
      <c r="H126" s="108"/>
      <c r="I126" s="108"/>
      <c r="J126" s="110"/>
      <c r="K126" s="282">
        <f t="shared" si="15"/>
        <v>0</v>
      </c>
      <c r="L126" s="277" t="str">
        <f t="shared" si="16"/>
        <v>ZZZ9</v>
      </c>
      <c r="M126" s="284">
        <f t="shared" si="17"/>
        <v>999</v>
      </c>
      <c r="N126" s="277">
        <f t="shared" si="18"/>
        <v>999</v>
      </c>
      <c r="O126" s="272"/>
      <c r="P126" s="275"/>
      <c r="Q126" s="141">
        <f t="shared" si="19"/>
        <v>999</v>
      </c>
      <c r="R126" s="110"/>
      <c r="S126" s="124"/>
    </row>
    <row r="127" spans="1:19" s="11" customFormat="1" ht="18.95" customHeight="1">
      <c r="A127" s="285">
        <v>121</v>
      </c>
      <c r="B127" s="107"/>
      <c r="C127" s="107"/>
      <c r="D127" s="108"/>
      <c r="E127" s="109"/>
      <c r="F127" s="140"/>
      <c r="G127" s="140"/>
      <c r="H127" s="108"/>
      <c r="I127" s="108"/>
      <c r="J127" s="110"/>
      <c r="K127" s="282">
        <f t="shared" si="15"/>
        <v>0</v>
      </c>
      <c r="L127" s="277" t="str">
        <f t="shared" si="16"/>
        <v>ZZZ9</v>
      </c>
      <c r="M127" s="284">
        <f t="shared" si="17"/>
        <v>999</v>
      </c>
      <c r="N127" s="277">
        <f t="shared" si="18"/>
        <v>999</v>
      </c>
      <c r="O127" s="272"/>
      <c r="P127" s="275"/>
      <c r="Q127" s="141">
        <f t="shared" si="19"/>
        <v>999</v>
      </c>
      <c r="R127" s="110"/>
      <c r="S127" s="124"/>
    </row>
    <row r="128" spans="1:19" s="11" customFormat="1" ht="18.95" customHeight="1">
      <c r="A128" s="285">
        <v>122</v>
      </c>
      <c r="B128" s="107"/>
      <c r="C128" s="107"/>
      <c r="D128" s="108"/>
      <c r="E128" s="109"/>
      <c r="F128" s="140"/>
      <c r="G128" s="140"/>
      <c r="H128" s="108"/>
      <c r="I128" s="108"/>
      <c r="J128" s="110"/>
      <c r="K128" s="282">
        <f t="shared" si="15"/>
        <v>0</v>
      </c>
      <c r="L128" s="277" t="str">
        <f t="shared" si="16"/>
        <v>ZZZ9</v>
      </c>
      <c r="M128" s="284">
        <f t="shared" si="17"/>
        <v>999</v>
      </c>
      <c r="N128" s="277">
        <f t="shared" si="18"/>
        <v>999</v>
      </c>
      <c r="O128" s="272"/>
      <c r="P128" s="275"/>
      <c r="Q128" s="141">
        <f t="shared" si="19"/>
        <v>999</v>
      </c>
      <c r="R128" s="110"/>
      <c r="S128" s="124"/>
    </row>
    <row r="129" spans="1:19" s="11" customFormat="1" ht="18.95" customHeight="1">
      <c r="A129" s="285">
        <v>123</v>
      </c>
      <c r="B129" s="107"/>
      <c r="C129" s="107"/>
      <c r="D129" s="108"/>
      <c r="E129" s="109"/>
      <c r="F129" s="140"/>
      <c r="G129" s="140"/>
      <c r="H129" s="108"/>
      <c r="I129" s="108"/>
      <c r="J129" s="110"/>
      <c r="K129" s="282">
        <f t="shared" si="15"/>
        <v>0</v>
      </c>
      <c r="L129" s="277" t="str">
        <f t="shared" si="16"/>
        <v>ZZZ9</v>
      </c>
      <c r="M129" s="284">
        <f t="shared" si="17"/>
        <v>999</v>
      </c>
      <c r="N129" s="277">
        <f t="shared" si="18"/>
        <v>999</v>
      </c>
      <c r="O129" s="272"/>
      <c r="P129" s="275"/>
      <c r="Q129" s="141">
        <f t="shared" si="19"/>
        <v>999</v>
      </c>
      <c r="R129" s="110"/>
      <c r="S129" s="124"/>
    </row>
    <row r="130" spans="1:19" s="11" customFormat="1" ht="18.95" customHeight="1">
      <c r="A130" s="285">
        <v>124</v>
      </c>
      <c r="B130" s="107"/>
      <c r="C130" s="107"/>
      <c r="D130" s="108"/>
      <c r="E130" s="109"/>
      <c r="F130" s="140"/>
      <c r="G130" s="140"/>
      <c r="H130" s="108"/>
      <c r="I130" s="108"/>
      <c r="J130" s="110"/>
      <c r="K130" s="282">
        <f t="shared" si="15"/>
        <v>0</v>
      </c>
      <c r="L130" s="277" t="str">
        <f t="shared" si="16"/>
        <v>ZZZ9</v>
      </c>
      <c r="M130" s="284">
        <f t="shared" si="17"/>
        <v>999</v>
      </c>
      <c r="N130" s="277">
        <f t="shared" si="18"/>
        <v>999</v>
      </c>
      <c r="O130" s="272"/>
      <c r="P130" s="275"/>
      <c r="Q130" s="141">
        <f t="shared" si="19"/>
        <v>999</v>
      </c>
      <c r="R130" s="110"/>
      <c r="S130" s="124"/>
    </row>
    <row r="131" spans="1:19" s="11" customFormat="1" ht="18.95" customHeight="1">
      <c r="A131" s="285">
        <v>125</v>
      </c>
      <c r="B131" s="107"/>
      <c r="C131" s="107"/>
      <c r="D131" s="108"/>
      <c r="E131" s="109"/>
      <c r="F131" s="140"/>
      <c r="G131" s="140"/>
      <c r="H131" s="108"/>
      <c r="I131" s="108"/>
      <c r="J131" s="110"/>
      <c r="K131" s="282">
        <f t="shared" si="15"/>
        <v>0</v>
      </c>
      <c r="L131" s="277" t="str">
        <f t="shared" si="16"/>
        <v>ZZZ9</v>
      </c>
      <c r="M131" s="284">
        <f t="shared" si="17"/>
        <v>999</v>
      </c>
      <c r="N131" s="277">
        <f t="shared" si="18"/>
        <v>999</v>
      </c>
      <c r="O131" s="272"/>
      <c r="P131" s="275"/>
      <c r="Q131" s="141">
        <f t="shared" si="19"/>
        <v>999</v>
      </c>
      <c r="R131" s="110"/>
      <c r="S131" s="124"/>
    </row>
    <row r="132" spans="1:19" s="11" customFormat="1" ht="18.95" customHeight="1">
      <c r="A132" s="285">
        <v>126</v>
      </c>
      <c r="B132" s="107"/>
      <c r="C132" s="107"/>
      <c r="D132" s="108"/>
      <c r="E132" s="109"/>
      <c r="F132" s="140"/>
      <c r="G132" s="140"/>
      <c r="H132" s="108"/>
      <c r="I132" s="108"/>
      <c r="J132" s="110"/>
      <c r="K132" s="282">
        <f t="shared" si="15"/>
        <v>0</v>
      </c>
      <c r="L132" s="277" t="str">
        <f t="shared" si="16"/>
        <v>ZZZ9</v>
      </c>
      <c r="M132" s="284">
        <f t="shared" si="17"/>
        <v>999</v>
      </c>
      <c r="N132" s="277">
        <f t="shared" si="18"/>
        <v>999</v>
      </c>
      <c r="O132" s="272"/>
      <c r="P132" s="275"/>
      <c r="Q132" s="141">
        <f t="shared" si="19"/>
        <v>999</v>
      </c>
      <c r="R132" s="110"/>
      <c r="S132" s="124"/>
    </row>
    <row r="133" spans="1:19" s="11" customFormat="1" ht="18.95" customHeight="1">
      <c r="A133" s="285">
        <v>127</v>
      </c>
      <c r="B133" s="107"/>
      <c r="C133" s="107"/>
      <c r="D133" s="108"/>
      <c r="E133" s="109"/>
      <c r="F133" s="140"/>
      <c r="G133" s="140"/>
      <c r="H133" s="108"/>
      <c r="I133" s="108"/>
      <c r="J133" s="110"/>
      <c r="K133" s="282">
        <f t="shared" si="15"/>
        <v>0</v>
      </c>
      <c r="L133" s="277" t="str">
        <f t="shared" si="16"/>
        <v>ZZZ9</v>
      </c>
      <c r="M133" s="284">
        <f t="shared" si="17"/>
        <v>999</v>
      </c>
      <c r="N133" s="277">
        <f t="shared" si="18"/>
        <v>999</v>
      </c>
      <c r="O133" s="272"/>
      <c r="P133" s="275"/>
      <c r="Q133" s="141">
        <f t="shared" si="19"/>
        <v>999</v>
      </c>
      <c r="R133" s="110"/>
      <c r="S133" s="124"/>
    </row>
    <row r="134" spans="1:19" s="11" customFormat="1" ht="18.95" customHeight="1">
      <c r="A134" s="285">
        <v>128</v>
      </c>
      <c r="B134" s="107"/>
      <c r="C134" s="107"/>
      <c r="D134" s="108"/>
      <c r="E134" s="109"/>
      <c r="F134" s="140"/>
      <c r="G134" s="140"/>
      <c r="H134" s="108"/>
      <c r="I134" s="108"/>
      <c r="J134" s="110"/>
      <c r="K134" s="282">
        <f t="shared" si="15"/>
        <v>0</v>
      </c>
      <c r="L134" s="277" t="str">
        <f t="shared" si="16"/>
        <v>ZZZ9</v>
      </c>
      <c r="M134" s="284">
        <f t="shared" si="17"/>
        <v>999</v>
      </c>
      <c r="N134" s="277">
        <f t="shared" si="18"/>
        <v>999</v>
      </c>
      <c r="O134" s="272"/>
      <c r="P134" s="275"/>
      <c r="Q134" s="141">
        <f t="shared" si="19"/>
        <v>999</v>
      </c>
      <c r="R134" s="110"/>
      <c r="S134" s="124"/>
    </row>
  </sheetData>
  <mergeCells count="1">
    <mergeCell ref="A5:B5"/>
  </mergeCells>
  <phoneticPr fontId="17" type="noConversion"/>
  <conditionalFormatting sqref="E7:E134">
    <cfRule type="expression" dxfId="28" priority="11" stopIfTrue="1">
      <formula>AND(ROUNDDOWN(($A$4-E7)/365.25,0)&lt;=13,G7&lt;&gt;"OK")</formula>
    </cfRule>
    <cfRule type="expression" dxfId="27" priority="12" stopIfTrue="1">
      <formula>AND(ROUNDDOWN(($A$4-E7)/365.25,0)&lt;=14,G7&lt;&gt;"OK")</formula>
    </cfRule>
    <cfRule type="expression" dxfId="26" priority="13" stopIfTrue="1">
      <formula>AND(ROUNDDOWN(($A$4-E7)/365.25,0)&lt;=17,G7&lt;&gt;"OK")</formula>
    </cfRule>
  </conditionalFormatting>
  <conditionalFormatting sqref="S7:S134 K7:K134">
    <cfRule type="cellIs" dxfId="25" priority="14" stopIfTrue="1" operator="equal">
      <formula>"Z"</formula>
    </cfRule>
  </conditionalFormatting>
  <conditionalFormatting sqref="A7:D134">
    <cfRule type="expression" dxfId="24" priority="15" stopIfTrue="1">
      <formula>$R7&gt;=1</formula>
    </cfRule>
  </conditionalFormatting>
  <conditionalFormatting sqref="B7:C53">
    <cfRule type="expression" dxfId="23" priority="10" stopIfTrue="1">
      <formula>$R7&gt;=1</formula>
    </cfRule>
  </conditionalFormatting>
  <conditionalFormatting sqref="E7:E53">
    <cfRule type="expression" dxfId="22" priority="7" stopIfTrue="1">
      <formula>OR(B7="",E7="")</formula>
    </cfRule>
    <cfRule type="expression" dxfId="21" priority="8" stopIfTrue="1">
      <formula>YEAR($E7)&gt;$U$4</formula>
    </cfRule>
    <cfRule type="expression" dxfId="20" priority="9" stopIfTrue="1">
      <formula>YEAR($E7)&lt;$U$3</formula>
    </cfRule>
  </conditionalFormatting>
  <conditionalFormatting sqref="E7:E21">
    <cfRule type="expression" dxfId="19" priority="4" stopIfTrue="1">
      <formula>OR(B7="",E7="")</formula>
    </cfRule>
    <cfRule type="expression" dxfId="18" priority="5" stopIfTrue="1">
      <formula>YEAR($E7)&gt;$U$4</formula>
    </cfRule>
    <cfRule type="expression" dxfId="17" priority="6" stopIfTrue="1">
      <formula>YEAR($E7)&lt;$U$3</formula>
    </cfRule>
  </conditionalFormatting>
  <conditionalFormatting sqref="E7:E21">
    <cfRule type="expression" dxfId="16" priority="1" stopIfTrue="1">
      <formula>OR(B7="",E7="")</formula>
    </cfRule>
    <cfRule type="expression" dxfId="15" priority="2" stopIfTrue="1">
      <formula>YEAR($E7)&gt;$U$4</formula>
    </cfRule>
    <cfRule type="expression" dxfId="14" priority="3" stopIfTrue="1">
      <formula>YEAR($E7)&lt;$U$3</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9" max="1048575" man="1"/>
  </colBreaks>
  <drawing r:id="rId2"/>
  <legacyDrawing r:id="rId3"/>
</worksheet>
</file>

<file path=xl/worksheets/sheet4.xml><?xml version="1.0" encoding="utf-8"?>
<worksheet xmlns="http://schemas.openxmlformats.org/spreadsheetml/2006/main" xmlns:r="http://schemas.openxmlformats.org/officeDocument/2006/relationships">
  <sheetPr codeName="Sheet138">
    <pageSetUpPr fitToPage="1"/>
  </sheetPr>
  <dimension ref="A1:T79"/>
  <sheetViews>
    <sheetView showGridLines="0" showZeros="0" tabSelected="1" workbookViewId="0">
      <selection activeCell="I29" sqref="I29"/>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42" customWidth="1"/>
    <col min="10" max="10" width="10.7109375" customWidth="1"/>
    <col min="11" max="11" width="1.7109375" style="142" customWidth="1"/>
    <col min="12" max="12" width="10.7109375" customWidth="1"/>
    <col min="13" max="13" width="1.7109375" style="143" customWidth="1"/>
    <col min="14" max="14" width="10.7109375" customWidth="1"/>
    <col min="15" max="15" width="1.7109375" style="142" customWidth="1"/>
    <col min="16" max="16" width="10.7109375" customWidth="1"/>
    <col min="17" max="17" width="1.7109375" style="143" customWidth="1"/>
    <col min="18" max="18" width="9.140625" hidden="1" customWidth="1"/>
    <col min="19" max="19" width="8.7109375" customWidth="1"/>
    <col min="20" max="20" width="9.140625" hidden="1" customWidth="1"/>
  </cols>
  <sheetData>
    <row r="1" spans="1:20" s="144" customFormat="1" ht="21.75" customHeight="1">
      <c r="A1" s="98">
        <f>'Week SetUp'!$A$6</f>
        <v>0</v>
      </c>
      <c r="B1" s="98"/>
      <c r="C1" s="145"/>
      <c r="D1" s="145"/>
      <c r="E1" s="145"/>
      <c r="F1" s="145"/>
      <c r="G1" s="145"/>
      <c r="H1" s="269"/>
      <c r="I1" s="146"/>
      <c r="J1" s="125" t="s">
        <v>109</v>
      </c>
      <c r="K1" s="125"/>
      <c r="L1" s="99"/>
      <c r="M1" s="146"/>
      <c r="N1" s="146" t="s">
        <v>26</v>
      </c>
      <c r="O1" s="146"/>
      <c r="P1" s="145"/>
      <c r="Q1" s="146"/>
    </row>
    <row r="2" spans="1:20" s="111" customFormat="1">
      <c r="A2" s="100" t="str">
        <f>'Week SetUp'!$A$8</f>
        <v>ΚΟΛΟΚΟΤΡΩΝΕΙΑ TRIPOLIS TENNIS OPEN 2015</v>
      </c>
      <c r="B2" s="100"/>
      <c r="C2" s="100"/>
      <c r="D2" s="100"/>
      <c r="E2" s="100"/>
      <c r="F2" s="147"/>
      <c r="G2" s="112"/>
      <c r="H2" s="112"/>
      <c r="I2" s="148"/>
      <c r="J2" s="125" t="s">
        <v>55</v>
      </c>
      <c r="K2" s="125"/>
      <c r="L2" s="125"/>
      <c r="M2" s="148"/>
      <c r="N2" s="112"/>
      <c r="O2" s="148"/>
      <c r="P2" s="112"/>
      <c r="Q2" s="148"/>
    </row>
    <row r="3" spans="1:20" s="19" customFormat="1" ht="11.25" customHeight="1">
      <c r="A3" s="62" t="s">
        <v>7</v>
      </c>
      <c r="B3" s="62"/>
      <c r="C3" s="62"/>
      <c r="D3" s="62"/>
      <c r="E3" s="62"/>
      <c r="F3" s="62" t="s">
        <v>4</v>
      </c>
      <c r="G3" s="62"/>
      <c r="H3" s="62"/>
      <c r="I3" s="149"/>
      <c r="J3" s="62" t="s">
        <v>57</v>
      </c>
      <c r="K3" s="149"/>
      <c r="L3" s="62"/>
      <c r="M3" s="149"/>
      <c r="N3" s="62"/>
      <c r="O3" s="63" t="s">
        <v>54</v>
      </c>
      <c r="P3" s="294"/>
      <c r="Q3" s="295"/>
    </row>
    <row r="4" spans="1:20" s="36" customFormat="1" ht="11.25" customHeight="1" thickBot="1">
      <c r="A4" s="302" t="str">
        <f>'Week SetUp'!$A$10</f>
        <v>9/10- 8-11- 2015</v>
      </c>
      <c r="B4" s="302"/>
      <c r="C4" s="302"/>
      <c r="D4" s="150"/>
      <c r="E4" s="150"/>
      <c r="F4" s="150" t="str">
        <f>'Week SetUp'!$C$10</f>
        <v>AEK TRIPOLIS</v>
      </c>
      <c r="G4" s="104"/>
      <c r="H4" s="150"/>
      <c r="I4" s="151"/>
      <c r="J4" s="152">
        <f>'Week SetUp'!$D$10</f>
        <v>0</v>
      </c>
      <c r="K4" s="151"/>
      <c r="L4" s="153"/>
      <c r="M4" s="151"/>
      <c r="N4" s="150"/>
      <c r="O4" s="95" t="str">
        <f>'Week SetUp'!$E$10</f>
        <v>ΒΑΒΙΤΣΑ/ΠΑΠΑΔΟΠΟΥΛΟΣ</v>
      </c>
      <c r="P4" s="296"/>
      <c r="Q4" s="297"/>
    </row>
    <row r="5" spans="1:20" s="19" customFormat="1" ht="9.75">
      <c r="A5" s="154"/>
      <c r="B5" s="155" t="s">
        <v>27</v>
      </c>
      <c r="C5" s="155" t="s">
        <v>28</v>
      </c>
      <c r="D5" s="155" t="s">
        <v>29</v>
      </c>
      <c r="E5" s="156" t="s">
        <v>30</v>
      </c>
      <c r="F5" s="156" t="s">
        <v>11</v>
      </c>
      <c r="G5" s="156"/>
      <c r="H5" s="156" t="s">
        <v>31</v>
      </c>
      <c r="I5" s="156"/>
      <c r="J5" s="155" t="s">
        <v>32</v>
      </c>
      <c r="K5" s="157"/>
      <c r="L5" s="155" t="s">
        <v>33</v>
      </c>
      <c r="M5" s="157"/>
      <c r="N5" s="155" t="s">
        <v>34</v>
      </c>
      <c r="O5" s="157"/>
      <c r="P5" s="155" t="s">
        <v>35</v>
      </c>
      <c r="Q5" s="158"/>
    </row>
    <row r="6" spans="1:20" s="19" customFormat="1" ht="3.75" customHeight="1" thickBot="1">
      <c r="A6" s="159"/>
      <c r="B6" s="160"/>
      <c r="C6" s="103"/>
      <c r="D6" s="160"/>
      <c r="E6" s="161"/>
      <c r="F6" s="161"/>
      <c r="G6" s="162"/>
      <c r="H6" s="161"/>
      <c r="I6" s="163"/>
      <c r="J6" s="160"/>
      <c r="K6" s="163"/>
      <c r="L6" s="160"/>
      <c r="M6" s="163"/>
      <c r="N6" s="160"/>
      <c r="O6" s="163"/>
      <c r="P6" s="160"/>
      <c r="Q6" s="164"/>
    </row>
    <row r="7" spans="1:20" s="45" customFormat="1" ht="10.5" customHeight="1">
      <c r="A7" s="165">
        <v>1</v>
      </c>
      <c r="B7" s="273">
        <f>IF($D7="","",VLOOKUP($D7,'G16 Si Main Draw Prep'!$A$7:$P$22,15))</f>
        <v>0</v>
      </c>
      <c r="C7" s="273">
        <f>IF($D7="","",VLOOKUP($D7,'G16 Si Main Draw Prep'!$A$7:$P$22,16))</f>
        <v>0</v>
      </c>
      <c r="D7" s="166">
        <v>4</v>
      </c>
      <c r="E7" s="167" t="str">
        <f>UPPER(IF($D7="","",VLOOKUP($D7,'G16 Si Main Draw Prep'!$A$7:$P$22,2)))</f>
        <v xml:space="preserve">ΚΑΖΑ </v>
      </c>
      <c r="F7" s="167" t="str">
        <f>IF($D7="","",VLOOKUP($D7,'G16 Si Main Draw Prep'!$A$7:$P$22,3))</f>
        <v>ΣΤΑΥΡΟΥΛΑ</v>
      </c>
      <c r="G7" s="167"/>
      <c r="H7" s="167">
        <f>IF($D7="","",VLOOKUP($D7,'G16 Si Main Draw Prep'!$A$7:$P$22,4))</f>
        <v>0</v>
      </c>
      <c r="I7" s="169"/>
      <c r="J7" s="168"/>
      <c r="K7" s="168"/>
      <c r="L7" s="168"/>
      <c r="M7" s="168"/>
      <c r="N7" s="171"/>
      <c r="O7" s="172"/>
      <c r="P7" s="173"/>
      <c r="Q7" s="174"/>
      <c r="R7" s="175"/>
      <c r="T7" s="176" t="str">
        <f>'SetUp Officials'!P21</f>
        <v>Umpire</v>
      </c>
    </row>
    <row r="8" spans="1:20" s="45" customFormat="1" ht="9.6" customHeight="1">
      <c r="A8" s="177"/>
      <c r="B8" s="178"/>
      <c r="C8" s="178"/>
      <c r="D8" s="178"/>
      <c r="E8" s="179"/>
      <c r="F8" s="179"/>
      <c r="G8" s="180"/>
      <c r="H8" s="181" t="s">
        <v>12</v>
      </c>
      <c r="I8" s="182" t="s">
        <v>110</v>
      </c>
      <c r="J8" s="183" t="str">
        <f>UPPER(IF(OR(I8="a",I8="as"),E7,IF(OR(I8="b",I8="bs"),E9,)))</f>
        <v xml:space="preserve">ΚΑΖΑ </v>
      </c>
      <c r="K8" s="183"/>
      <c r="L8" s="168"/>
      <c r="M8" s="168"/>
      <c r="N8" s="171"/>
      <c r="O8" s="172"/>
      <c r="P8" s="173"/>
      <c r="Q8" s="174"/>
      <c r="R8" s="175"/>
      <c r="T8" s="184" t="str">
        <f>'SetUp Officials'!P22</f>
        <v xml:space="preserve"> </v>
      </c>
    </row>
    <row r="9" spans="1:20" s="45" customFormat="1" ht="9.6" customHeight="1">
      <c r="A9" s="177">
        <v>2</v>
      </c>
      <c r="B9" s="273" t="str">
        <f>IF($D9="","",VLOOKUP($D9,'G16 Si Main Draw Prep'!$A$7:$P$22,15))</f>
        <v/>
      </c>
      <c r="C9" s="273" t="str">
        <f>IF($D9="","",VLOOKUP($D9,'G16 Si Main Draw Prep'!$A$7:$P$22,16))</f>
        <v/>
      </c>
      <c r="D9" s="166"/>
      <c r="E9" s="185" t="s">
        <v>108</v>
      </c>
      <c r="F9" s="185" t="str">
        <f>IF($D9="","",VLOOKUP($D9,'G16 Si Main Draw Prep'!$A$7:$P$22,3))</f>
        <v/>
      </c>
      <c r="G9" s="185"/>
      <c r="H9" s="185" t="str">
        <f>IF($D9="","",VLOOKUP($D9,'G16 Si Main Draw Prep'!$A$7:$P$22,4))</f>
        <v/>
      </c>
      <c r="I9" s="186"/>
      <c r="J9" s="168"/>
      <c r="K9" s="187"/>
      <c r="L9" s="168"/>
      <c r="M9" s="168"/>
      <c r="N9" s="171"/>
      <c r="O9" s="172"/>
      <c r="P9" s="173"/>
      <c r="Q9" s="174"/>
      <c r="R9" s="175"/>
      <c r="T9" s="184" t="str">
        <f>'SetUp Officials'!P23</f>
        <v xml:space="preserve"> </v>
      </c>
    </row>
    <row r="10" spans="1:20" s="45" customFormat="1" ht="9.6" customHeight="1">
      <c r="A10" s="177"/>
      <c r="B10" s="178"/>
      <c r="C10" s="178"/>
      <c r="D10" s="188"/>
      <c r="E10" s="179"/>
      <c r="F10" s="179"/>
      <c r="G10" s="180"/>
      <c r="H10" s="168"/>
      <c r="I10" s="189"/>
      <c r="J10" s="181" t="s">
        <v>12</v>
      </c>
      <c r="K10" s="190"/>
      <c r="L10" s="183" t="str">
        <f>UPPER(IF(OR(K10="a",K10="as"),J8,IF(OR(K10="b",K10="bs"),J12,)))</f>
        <v/>
      </c>
      <c r="M10" s="191"/>
      <c r="N10" s="192"/>
      <c r="O10" s="192"/>
      <c r="P10" s="173"/>
      <c r="Q10" s="174"/>
      <c r="R10" s="175"/>
      <c r="T10" s="184" t="str">
        <f>'SetUp Officials'!P24</f>
        <v xml:space="preserve"> </v>
      </c>
    </row>
    <row r="11" spans="1:20" s="45" customFormat="1" ht="9.6" customHeight="1">
      <c r="A11" s="177">
        <v>3</v>
      </c>
      <c r="B11" s="273">
        <f>IF($D11="","",VLOOKUP($D11,'G16 Si Main Draw Prep'!$A$7:$P$22,15))</f>
        <v>0</v>
      </c>
      <c r="C11" s="273">
        <f>IF($D11="","",VLOOKUP($D11,'G16 Si Main Draw Prep'!$A$7:$P$22,16))</f>
        <v>0</v>
      </c>
      <c r="D11" s="166">
        <v>7</v>
      </c>
      <c r="E11" s="185" t="str">
        <f>UPPER(IF($D11="","",VLOOKUP($D11,'G16 Si Main Draw Prep'!$A$7:$P$22,2)))</f>
        <v>ΜΠΟΥΓΙΟΥΚΟΥ</v>
      </c>
      <c r="F11" s="185" t="str">
        <f>IF($D11="","",VLOOKUP($D11,'G16 Si Main Draw Prep'!$A$7:$P$22,3))</f>
        <v>ΣΟΦΙΑ</v>
      </c>
      <c r="G11" s="185"/>
      <c r="H11" s="185">
        <f>IF($D11="","",VLOOKUP($D11,'G16 Si Main Draw Prep'!$A$7:$P$22,4))</f>
        <v>0</v>
      </c>
      <c r="I11" s="169"/>
      <c r="J11" s="168"/>
      <c r="K11" s="193"/>
      <c r="L11" s="168"/>
      <c r="M11" s="194"/>
      <c r="N11" s="192"/>
      <c r="O11" s="192"/>
      <c r="P11" s="173"/>
      <c r="Q11" s="174"/>
      <c r="R11" s="175"/>
      <c r="T11" s="184" t="str">
        <f>'SetUp Officials'!P25</f>
        <v xml:space="preserve"> </v>
      </c>
    </row>
    <row r="12" spans="1:20" s="45" customFormat="1" ht="9.6" customHeight="1">
      <c r="A12" s="177"/>
      <c r="B12" s="178"/>
      <c r="C12" s="178"/>
      <c r="D12" s="188"/>
      <c r="E12" s="179"/>
      <c r="F12" s="179"/>
      <c r="G12" s="180"/>
      <c r="H12" s="181" t="s">
        <v>12</v>
      </c>
      <c r="I12" s="182"/>
      <c r="J12" s="183" t="str">
        <f>UPPER(IF(OR(I12="a",I12="as"),E11,IF(OR(I12="b",I12="bs"),E13,)))</f>
        <v/>
      </c>
      <c r="K12" s="195"/>
      <c r="L12" s="168"/>
      <c r="M12" s="194"/>
      <c r="N12" s="192"/>
      <c r="O12" s="192"/>
      <c r="P12" s="173"/>
      <c r="Q12" s="174"/>
      <c r="R12" s="175"/>
      <c r="T12" s="184" t="str">
        <f>'SetUp Officials'!P26</f>
        <v xml:space="preserve"> </v>
      </c>
    </row>
    <row r="13" spans="1:20" s="45" customFormat="1" ht="9.6" customHeight="1">
      <c r="A13" s="177">
        <v>4</v>
      </c>
      <c r="B13" s="273">
        <f>IF($D13="","",VLOOKUP($D13,'G16 Si Main Draw Prep'!$A$7:$P$22,15))</f>
        <v>0</v>
      </c>
      <c r="C13" s="273">
        <f>IF($D13="","",VLOOKUP($D13,'G16 Si Main Draw Prep'!$A$7:$P$22,16))</f>
        <v>0</v>
      </c>
      <c r="D13" s="166">
        <v>8</v>
      </c>
      <c r="E13" s="185" t="str">
        <f>UPPER(IF($D13="","",VLOOKUP($D13,'G16 Si Main Draw Prep'!$A$7:$P$22,2)))</f>
        <v>ΠΑΝΟΠΟΥΛΟΥ</v>
      </c>
      <c r="F13" s="185" t="str">
        <f>IF($D13="","",VLOOKUP($D13,'G16 Si Main Draw Prep'!$A$7:$P$22,3))</f>
        <v>ΚΑΛΛΙΟΠΗ</v>
      </c>
      <c r="G13" s="185"/>
      <c r="H13" s="185">
        <f>IF($D13="","",VLOOKUP($D13,'G16 Si Main Draw Prep'!$A$7:$P$22,4))</f>
        <v>0</v>
      </c>
      <c r="I13" s="196"/>
      <c r="J13" s="168"/>
      <c r="K13" s="168"/>
      <c r="L13" s="168"/>
      <c r="M13" s="194"/>
      <c r="N13" s="192"/>
      <c r="O13" s="192"/>
      <c r="P13" s="173"/>
      <c r="Q13" s="174"/>
      <c r="R13" s="175"/>
      <c r="T13" s="184" t="str">
        <f>'SetUp Officials'!P27</f>
        <v xml:space="preserve"> </v>
      </c>
    </row>
    <row r="14" spans="1:20" s="45" customFormat="1" ht="9.6" customHeight="1">
      <c r="A14" s="177"/>
      <c r="B14" s="178"/>
      <c r="C14" s="178"/>
      <c r="D14" s="188"/>
      <c r="E14" s="168"/>
      <c r="F14" s="168"/>
      <c r="G14" s="77"/>
      <c r="H14" s="197"/>
      <c r="I14" s="189"/>
      <c r="J14" s="168"/>
      <c r="K14" s="168"/>
      <c r="L14" s="181" t="s">
        <v>12</v>
      </c>
      <c r="M14" s="190"/>
      <c r="N14" s="183" t="str">
        <f>UPPER(IF(OR(M14="a",M14="as"),L10,IF(OR(M14="b",M14="bs"),L18,)))</f>
        <v/>
      </c>
      <c r="O14" s="191"/>
      <c r="P14" s="173"/>
      <c r="Q14" s="174"/>
      <c r="R14" s="175"/>
      <c r="T14" s="184" t="str">
        <f>'SetUp Officials'!P28</f>
        <v xml:space="preserve"> </v>
      </c>
    </row>
    <row r="15" spans="1:20" s="45" customFormat="1" ht="9.6" customHeight="1">
      <c r="A15" s="165">
        <v>5</v>
      </c>
      <c r="B15" s="273">
        <f>IF($D15="","",VLOOKUP($D15,'G16 Si Main Draw Prep'!$A$7:$P$22,15))</f>
        <v>0</v>
      </c>
      <c r="C15" s="273">
        <f>IF($D15="","",VLOOKUP($D15,'G16 Si Main Draw Prep'!$A$7:$P$22,16))</f>
        <v>0</v>
      </c>
      <c r="D15" s="166">
        <v>2</v>
      </c>
      <c r="E15" s="167" t="str">
        <f>UPPER(IF($D15="","",VLOOKUP($D15,'G16 Si Main Draw Prep'!$A$7:$P$22,2)))</f>
        <v>ΓΙΑΝΝΟΠΟΥΛΟΥ</v>
      </c>
      <c r="F15" s="167" t="str">
        <f>IF($D15="","",VLOOKUP($D15,'G16 Si Main Draw Prep'!$A$7:$P$22,3))</f>
        <v>ΜΑΡΙΕΥΗ</v>
      </c>
      <c r="G15" s="167"/>
      <c r="H15" s="167">
        <f>IF($D15="","",VLOOKUP($D15,'G16 Si Main Draw Prep'!$A$7:$P$22,4))</f>
        <v>0</v>
      </c>
      <c r="I15" s="198"/>
      <c r="J15" s="168"/>
      <c r="K15" s="168"/>
      <c r="L15" s="168"/>
      <c r="M15" s="194"/>
      <c r="N15" s="168"/>
      <c r="O15" s="194"/>
      <c r="P15" s="173"/>
      <c r="Q15" s="174"/>
      <c r="R15" s="175"/>
      <c r="T15" s="184" t="str">
        <f>'SetUp Officials'!P29</f>
        <v xml:space="preserve"> </v>
      </c>
    </row>
    <row r="16" spans="1:20" s="45" customFormat="1" ht="9.6" customHeight="1" thickBot="1">
      <c r="A16" s="177"/>
      <c r="B16" s="178"/>
      <c r="C16" s="178"/>
      <c r="D16" s="188"/>
      <c r="E16" s="179"/>
      <c r="F16" s="179"/>
      <c r="G16" s="180"/>
      <c r="H16" s="181" t="s">
        <v>12</v>
      </c>
      <c r="I16" s="182"/>
      <c r="J16" s="183" t="str">
        <f>UPPER(IF(OR(I16="a",I16="as"),E15,IF(OR(I16="b",I16="bs"),E17,)))</f>
        <v/>
      </c>
      <c r="K16" s="183"/>
      <c r="L16" s="168"/>
      <c r="M16" s="194"/>
      <c r="N16" s="192"/>
      <c r="O16" s="194"/>
      <c r="P16" s="173"/>
      <c r="Q16" s="174"/>
      <c r="R16" s="175"/>
      <c r="T16" s="199" t="str">
        <f>'SetUp Officials'!P30</f>
        <v>None</v>
      </c>
    </row>
    <row r="17" spans="1:18" s="45" customFormat="1" ht="9.6" customHeight="1">
      <c r="A17" s="177">
        <v>6</v>
      </c>
      <c r="B17" s="273">
        <f>IF($D17="","",VLOOKUP($D17,'G16 Si Main Draw Prep'!$A$7:$P$22,15))</f>
        <v>0</v>
      </c>
      <c r="C17" s="273">
        <f>IF($D17="","",VLOOKUP($D17,'G16 Si Main Draw Prep'!$A$7:$P$22,16))</f>
        <v>0</v>
      </c>
      <c r="D17" s="166">
        <v>14</v>
      </c>
      <c r="E17" s="185" t="str">
        <f>UPPER(IF($D17="","",VLOOKUP($D17,'G16 Si Main Draw Prep'!$A$7:$P$22,2)))</f>
        <v>ΧΑΣΟΜΕΡΗ</v>
      </c>
      <c r="F17" s="185" t="str">
        <f>IF($D17="","",VLOOKUP($D17,'G16 Si Main Draw Prep'!$A$7:$P$22,3))</f>
        <v>ΒΑΝΑ</v>
      </c>
      <c r="G17" s="185"/>
      <c r="H17" s="185">
        <f>IF($D17="","",VLOOKUP($D17,'G16 Si Main Draw Prep'!$A$7:$P$22,4))</f>
        <v>0</v>
      </c>
      <c r="I17" s="186"/>
      <c r="J17" s="168"/>
      <c r="K17" s="187"/>
      <c r="L17" s="168"/>
      <c r="M17" s="194"/>
      <c r="N17" s="192"/>
      <c r="O17" s="194"/>
      <c r="P17" s="173"/>
      <c r="Q17" s="174"/>
      <c r="R17" s="175"/>
    </row>
    <row r="18" spans="1:18" s="45" customFormat="1" ht="9.6" customHeight="1">
      <c r="A18" s="177"/>
      <c r="B18" s="178"/>
      <c r="C18" s="178"/>
      <c r="D18" s="188"/>
      <c r="E18" s="179"/>
      <c r="F18" s="179"/>
      <c r="G18" s="180"/>
      <c r="H18" s="168"/>
      <c r="I18" s="189"/>
      <c r="J18" s="181" t="s">
        <v>12</v>
      </c>
      <c r="K18" s="190"/>
      <c r="L18" s="183" t="str">
        <f>UPPER(IF(OR(K18="a",K18="as"),J16,IF(OR(K18="b",K18="bs"),J20,)))</f>
        <v/>
      </c>
      <c r="M18" s="200"/>
      <c r="N18" s="192"/>
      <c r="O18" s="194"/>
      <c r="P18" s="173"/>
      <c r="Q18" s="174"/>
      <c r="R18" s="175"/>
    </row>
    <row r="19" spans="1:18" s="45" customFormat="1" ht="9.6" customHeight="1">
      <c r="A19" s="177">
        <v>7</v>
      </c>
      <c r="B19" s="273">
        <f>IF($D19="","",VLOOKUP($D19,'G16 Si Main Draw Prep'!$A$7:$P$22,15))</f>
        <v>0</v>
      </c>
      <c r="C19" s="273">
        <f>IF($D19="","",VLOOKUP($D19,'G16 Si Main Draw Prep'!$A$7:$P$22,16))</f>
        <v>0</v>
      </c>
      <c r="D19" s="166">
        <v>11</v>
      </c>
      <c r="E19" s="185" t="str">
        <f>UPPER(IF($D19="","",VLOOKUP($D19,'G16 Si Main Draw Prep'!$A$7:$P$22,2)))</f>
        <v>ΡΟΥΚΗ</v>
      </c>
      <c r="F19" s="185" t="str">
        <f>IF($D19="","",VLOOKUP($D19,'G16 Si Main Draw Prep'!$A$7:$P$22,3))</f>
        <v>ΜΑΡΙΝΑ</v>
      </c>
      <c r="G19" s="185"/>
      <c r="H19" s="185">
        <f>IF($D19="","",VLOOKUP($D19,'G16 Si Main Draw Prep'!$A$7:$P$22,4))</f>
        <v>0</v>
      </c>
      <c r="I19" s="169"/>
      <c r="J19" s="168"/>
      <c r="K19" s="193"/>
      <c r="L19" s="168"/>
      <c r="M19" s="192"/>
      <c r="N19" s="192"/>
      <c r="O19" s="194"/>
      <c r="P19" s="173"/>
      <c r="Q19" s="174"/>
      <c r="R19" s="175"/>
    </row>
    <row r="20" spans="1:18" s="45" customFormat="1" ht="9.6" customHeight="1">
      <c r="A20" s="177"/>
      <c r="B20" s="178"/>
      <c r="C20" s="178"/>
      <c r="D20" s="178"/>
      <c r="E20" s="179"/>
      <c r="F20" s="179"/>
      <c r="G20" s="180"/>
      <c r="H20" s="181" t="s">
        <v>12</v>
      </c>
      <c r="I20" s="182"/>
      <c r="J20" s="183" t="str">
        <f>UPPER(IF(OR(I20="a",I20="as"),E19,IF(OR(I20="b",I20="bs"),E21,)))</f>
        <v/>
      </c>
      <c r="K20" s="195"/>
      <c r="L20" s="168"/>
      <c r="M20" s="192"/>
      <c r="N20" s="192"/>
      <c r="O20" s="194"/>
      <c r="P20" s="173"/>
      <c r="Q20" s="174"/>
      <c r="R20" s="175"/>
    </row>
    <row r="21" spans="1:18" s="45" customFormat="1" ht="9.6" customHeight="1">
      <c r="A21" s="177">
        <v>8</v>
      </c>
      <c r="B21" s="273">
        <f>IF($D21="","",VLOOKUP($D21,'G16 Si Main Draw Prep'!$A$7:$P$22,15))</f>
        <v>0</v>
      </c>
      <c r="C21" s="273">
        <f>IF($D21="","",VLOOKUP($D21,'G16 Si Main Draw Prep'!$A$7:$P$22,16))</f>
        <v>0</v>
      </c>
      <c r="D21" s="166">
        <v>9</v>
      </c>
      <c r="E21" s="185" t="str">
        <f>UPPER(IF($D21="","",VLOOKUP($D21,'G16 Si Main Draw Prep'!$A$7:$P$22,2)))</f>
        <v>ΠΑΠΑΗΛΙΟΥ</v>
      </c>
      <c r="F21" s="185" t="str">
        <f>IF($D21="","",VLOOKUP($D21,'G16 Si Main Draw Prep'!$A$7:$P$22,3))</f>
        <v>ΒΑΣΙΑ</v>
      </c>
      <c r="G21" s="185"/>
      <c r="H21" s="185">
        <f>IF($D21="","",VLOOKUP($D21,'G16 Si Main Draw Prep'!$A$7:$P$22,4))</f>
        <v>0</v>
      </c>
      <c r="I21" s="196"/>
      <c r="J21" s="168"/>
      <c r="K21" s="168"/>
      <c r="L21" s="168"/>
      <c r="M21" s="192"/>
      <c r="N21" s="192"/>
      <c r="O21" s="194"/>
      <c r="P21" s="173"/>
      <c r="Q21" s="174"/>
      <c r="R21" s="175"/>
    </row>
    <row r="22" spans="1:18" s="45" customFormat="1" ht="9.6" customHeight="1">
      <c r="A22" s="177"/>
      <c r="B22" s="178"/>
      <c r="C22" s="178"/>
      <c r="D22" s="178"/>
      <c r="E22" s="197"/>
      <c r="F22" s="197"/>
      <c r="G22" s="201"/>
      <c r="H22" s="197"/>
      <c r="I22" s="189"/>
      <c r="J22" s="168"/>
      <c r="K22" s="168"/>
      <c r="L22" s="168"/>
      <c r="M22" s="192"/>
      <c r="N22" s="181" t="s">
        <v>12</v>
      </c>
      <c r="O22" s="190"/>
      <c r="P22" s="183" t="str">
        <f>UPPER(IF(OR(O22="a",O22="as"),N14,IF(OR(O22="b",O22="bs"),N30,)))</f>
        <v/>
      </c>
      <c r="Q22" s="191"/>
      <c r="R22" s="175"/>
    </row>
    <row r="23" spans="1:18" s="45" customFormat="1" ht="9.6" customHeight="1">
      <c r="A23" s="177">
        <v>9</v>
      </c>
      <c r="B23" s="273">
        <f>IF($D23="","",VLOOKUP($D23,'G16 Si Main Draw Prep'!$A$7:$P$22,15))</f>
        <v>0</v>
      </c>
      <c r="C23" s="273">
        <f>IF($D23="","",VLOOKUP($D23,'G16 Si Main Draw Prep'!$A$7:$P$22,16))</f>
        <v>0</v>
      </c>
      <c r="D23" s="166">
        <v>1</v>
      </c>
      <c r="E23" s="185" t="str">
        <f>UPPER(IF($D23="","",VLOOKUP($D23,'G16 Si Main Draw Prep'!$A$7:$P$22,2)))</f>
        <v>ΑΝΤΩΝΑΚΟΥ</v>
      </c>
      <c r="F23" s="185" t="str">
        <f>IF($D23="","",VLOOKUP($D23,'G16 Si Main Draw Prep'!$A$7:$P$22,3))</f>
        <v>ΔΗΜΗΤΡΑ</v>
      </c>
      <c r="G23" s="185"/>
      <c r="H23" s="185">
        <f>IF($D23="","",VLOOKUP($D23,'G16 Si Main Draw Prep'!$A$7:$P$22,4))</f>
        <v>0</v>
      </c>
      <c r="I23" s="169"/>
      <c r="J23" s="168"/>
      <c r="K23" s="168"/>
      <c r="L23" s="168"/>
      <c r="M23" s="192"/>
      <c r="N23" s="168"/>
      <c r="O23" s="194"/>
      <c r="P23" s="168"/>
      <c r="Q23" s="192"/>
      <c r="R23" s="175"/>
    </row>
    <row r="24" spans="1:18" s="45" customFormat="1" ht="9.6" customHeight="1">
      <c r="A24" s="177"/>
      <c r="B24" s="178"/>
      <c r="C24" s="178"/>
      <c r="D24" s="178"/>
      <c r="E24" s="179"/>
      <c r="F24" s="179"/>
      <c r="G24" s="180"/>
      <c r="H24" s="181" t="s">
        <v>12</v>
      </c>
      <c r="I24" s="182"/>
      <c r="J24" s="183" t="str">
        <f>UPPER(IF(OR(I24="a",I24="as"),E23,IF(OR(I24="b",I24="bs"),E25,)))</f>
        <v/>
      </c>
      <c r="K24" s="183"/>
      <c r="L24" s="168"/>
      <c r="M24" s="192"/>
      <c r="N24" s="192"/>
      <c r="O24" s="194"/>
      <c r="P24" s="173"/>
      <c r="Q24" s="174"/>
      <c r="R24" s="175"/>
    </row>
    <row r="25" spans="1:18" s="45" customFormat="1" ht="9.6" customHeight="1">
      <c r="A25" s="177">
        <v>10</v>
      </c>
      <c r="B25" s="273">
        <f>IF($D25="","",VLOOKUP($D25,'G16 Si Main Draw Prep'!$A$7:$P$22,15))</f>
        <v>0</v>
      </c>
      <c r="C25" s="273">
        <f>IF($D25="","",VLOOKUP($D25,'G16 Si Main Draw Prep'!$A$7:$P$22,16))</f>
        <v>0</v>
      </c>
      <c r="D25" s="166">
        <v>6</v>
      </c>
      <c r="E25" s="185" t="str">
        <f>UPPER(IF($D25="","",VLOOKUP($D25,'G16 Si Main Draw Prep'!$A$7:$P$22,2)))</f>
        <v>ΜΗΤΡΟΥ</v>
      </c>
      <c r="F25" s="185" t="str">
        <f>IF($D25="","",VLOOKUP($D25,'G16 Si Main Draw Prep'!$A$7:$P$22,3))</f>
        <v>ΚΩΝΣΤΑΝΤΙΝΑ</v>
      </c>
      <c r="G25" s="185"/>
      <c r="H25" s="185">
        <f>IF($D25="","",VLOOKUP($D25,'G16 Si Main Draw Prep'!$A$7:$P$22,4))</f>
        <v>0</v>
      </c>
      <c r="I25" s="186"/>
      <c r="J25" s="168"/>
      <c r="K25" s="187"/>
      <c r="L25" s="168"/>
      <c r="M25" s="192"/>
      <c r="N25" s="192"/>
      <c r="O25" s="194"/>
      <c r="P25" s="173"/>
      <c r="Q25" s="174"/>
      <c r="R25" s="175"/>
    </row>
    <row r="26" spans="1:18" s="45" customFormat="1" ht="9.6" customHeight="1">
      <c r="A26" s="177"/>
      <c r="B26" s="178"/>
      <c r="C26" s="178"/>
      <c r="D26" s="188"/>
      <c r="E26" s="179"/>
      <c r="F26" s="179"/>
      <c r="G26" s="180"/>
      <c r="H26" s="168"/>
      <c r="I26" s="189"/>
      <c r="J26" s="181" t="s">
        <v>12</v>
      </c>
      <c r="K26" s="190"/>
      <c r="L26" s="183" t="str">
        <f>UPPER(IF(OR(K26="a",K26="as"),J24,IF(OR(K26="b",K26="bs"),J28,)))</f>
        <v/>
      </c>
      <c r="M26" s="191"/>
      <c r="N26" s="192"/>
      <c r="O26" s="194"/>
      <c r="P26" s="173"/>
      <c r="Q26" s="174"/>
      <c r="R26" s="175"/>
    </row>
    <row r="27" spans="1:18" s="45" customFormat="1" ht="9.6" customHeight="1">
      <c r="A27" s="177">
        <v>11</v>
      </c>
      <c r="B27" s="273">
        <f>IF($D27="","",VLOOKUP($D27,'G16 Si Main Draw Prep'!$A$7:$P$22,15))</f>
        <v>0</v>
      </c>
      <c r="C27" s="273">
        <f>IF($D27="","",VLOOKUP($D27,'G16 Si Main Draw Prep'!$A$7:$P$22,16))</f>
        <v>0</v>
      </c>
      <c r="D27" s="166">
        <v>10</v>
      </c>
      <c r="E27" s="185" t="str">
        <f>UPPER(IF($D27="","",VLOOKUP($D27,'G16 Si Main Draw Prep'!$A$7:$P$22,2)))</f>
        <v>ΡΕΒΕΛΙΩΤΗ</v>
      </c>
      <c r="F27" s="185" t="str">
        <f>IF($D27="","",VLOOKUP($D27,'G16 Si Main Draw Prep'!$A$7:$P$22,3))</f>
        <v>ΒΙΚΥ</v>
      </c>
      <c r="G27" s="185"/>
      <c r="H27" s="185">
        <f>IF($D27="","",VLOOKUP($D27,'G16 Si Main Draw Prep'!$A$7:$P$22,4))</f>
        <v>0</v>
      </c>
      <c r="I27" s="169"/>
      <c r="J27" s="168"/>
      <c r="K27" s="193"/>
      <c r="L27" s="168"/>
      <c r="M27" s="194"/>
      <c r="N27" s="192"/>
      <c r="O27" s="194"/>
      <c r="P27" s="173"/>
      <c r="Q27" s="174"/>
      <c r="R27" s="175"/>
    </row>
    <row r="28" spans="1:18" s="45" customFormat="1" ht="9.6" customHeight="1">
      <c r="A28" s="202"/>
      <c r="B28" s="178"/>
      <c r="C28" s="178"/>
      <c r="D28" s="188"/>
      <c r="E28" s="179"/>
      <c r="F28" s="179"/>
      <c r="G28" s="180"/>
      <c r="H28" s="181" t="s">
        <v>12</v>
      </c>
      <c r="I28" s="182"/>
      <c r="J28" s="183" t="str">
        <f>UPPER(IF(OR(I28="a",I28="as"),E27,IF(OR(I28="b",I28="bs"),E29,)))</f>
        <v/>
      </c>
      <c r="K28" s="195"/>
      <c r="L28" s="168"/>
      <c r="M28" s="194"/>
      <c r="N28" s="192"/>
      <c r="O28" s="194"/>
      <c r="P28" s="173"/>
      <c r="Q28" s="174"/>
      <c r="R28" s="175"/>
    </row>
    <row r="29" spans="1:18" s="45" customFormat="1" ht="9.6" customHeight="1">
      <c r="A29" s="165">
        <v>12</v>
      </c>
      <c r="B29" s="273">
        <f>IF($D29="","",VLOOKUP($D29,'G16 Si Main Draw Prep'!$A$7:$P$22,15))</f>
        <v>0</v>
      </c>
      <c r="C29" s="273">
        <f>IF($D29="","",VLOOKUP($D29,'G16 Si Main Draw Prep'!$A$7:$P$22,16))</f>
        <v>0</v>
      </c>
      <c r="D29" s="166">
        <v>13</v>
      </c>
      <c r="E29" s="167" t="str">
        <f>UPPER(IF($D29="","",VLOOKUP($D29,'G16 Si Main Draw Prep'!$A$7:$P$22,2)))</f>
        <v>ΣΑΡΑΒΕΛΑΚΗ</v>
      </c>
      <c r="F29" s="167" t="str">
        <f>IF($D29="","",VLOOKUP($D29,'G16 Si Main Draw Prep'!$A$7:$P$22,3))</f>
        <v>ΠΑΝΑΓΙΩΤΑ</v>
      </c>
      <c r="G29" s="167"/>
      <c r="H29" s="167">
        <f>IF($D29="","",VLOOKUP($D29,'G16 Si Main Draw Prep'!$A$7:$P$22,4))</f>
        <v>0</v>
      </c>
      <c r="I29" s="196"/>
      <c r="J29" s="168"/>
      <c r="K29" s="168"/>
      <c r="L29" s="168"/>
      <c r="M29" s="194"/>
      <c r="N29" s="192"/>
      <c r="O29" s="194"/>
      <c r="P29" s="173"/>
      <c r="Q29" s="174"/>
      <c r="R29" s="175"/>
    </row>
    <row r="30" spans="1:18" s="45" customFormat="1" ht="9.6" customHeight="1">
      <c r="A30" s="177"/>
      <c r="B30" s="178"/>
      <c r="C30" s="178"/>
      <c r="D30" s="188"/>
      <c r="E30" s="168"/>
      <c r="F30" s="168"/>
      <c r="G30" s="77"/>
      <c r="H30" s="197"/>
      <c r="I30" s="189"/>
      <c r="J30" s="168"/>
      <c r="K30" s="168"/>
      <c r="L30" s="181" t="s">
        <v>12</v>
      </c>
      <c r="M30" s="190"/>
      <c r="N30" s="183" t="str">
        <f>UPPER(IF(OR(M30="a",M30="as"),L26,IF(OR(M30="b",M30="bs"),L34,)))</f>
        <v/>
      </c>
      <c r="O30" s="200"/>
      <c r="P30" s="173"/>
      <c r="Q30" s="174"/>
      <c r="R30" s="175"/>
    </row>
    <row r="31" spans="1:18" s="45" customFormat="1" ht="9.6" customHeight="1">
      <c r="A31" s="177">
        <v>13</v>
      </c>
      <c r="B31" s="273">
        <f>IF($D31="","",VLOOKUP($D31,'G16 Si Main Draw Prep'!$A$7:$P$22,15))</f>
        <v>0</v>
      </c>
      <c r="C31" s="273">
        <f>IF($D31="","",VLOOKUP($D31,'G16 Si Main Draw Prep'!$A$7:$P$22,16))</f>
        <v>0</v>
      </c>
      <c r="D31" s="166">
        <v>3</v>
      </c>
      <c r="E31" s="185" t="str">
        <f>UPPER(IF($D31="","",VLOOKUP($D31,'G16 Si Main Draw Prep'!$A$7:$P$22,2)))</f>
        <v>ΙΣΜΗΡΝΟΓΛΟΥ</v>
      </c>
      <c r="F31" s="185" t="str">
        <f>IF($D31="","",VLOOKUP($D31,'G16 Si Main Draw Prep'!$A$7:$P$22,3))</f>
        <v>ΙΩΑΝΝΑ</v>
      </c>
      <c r="G31" s="185"/>
      <c r="H31" s="185">
        <f>IF($D31="","",VLOOKUP($D31,'G16 Si Main Draw Prep'!$A$7:$P$22,4))</f>
        <v>0</v>
      </c>
      <c r="I31" s="198"/>
      <c r="J31" s="168"/>
      <c r="K31" s="168"/>
      <c r="L31" s="168"/>
      <c r="M31" s="194"/>
      <c r="N31" s="168"/>
      <c r="O31" s="192"/>
      <c r="P31" s="173"/>
      <c r="Q31" s="174"/>
      <c r="R31" s="175"/>
    </row>
    <row r="32" spans="1:18" s="45" customFormat="1" ht="9.6" customHeight="1">
      <c r="A32" s="177"/>
      <c r="B32" s="178"/>
      <c r="C32" s="178"/>
      <c r="D32" s="188"/>
      <c r="E32" s="179"/>
      <c r="F32" s="179"/>
      <c r="G32" s="180"/>
      <c r="H32" s="181" t="s">
        <v>12</v>
      </c>
      <c r="I32" s="182"/>
      <c r="J32" s="183" t="str">
        <f>UPPER(IF(OR(I32="a",I32="as"),E31,IF(OR(I32="b",I32="bs"),E33,)))</f>
        <v/>
      </c>
      <c r="K32" s="183"/>
      <c r="L32" s="168"/>
      <c r="M32" s="194"/>
      <c r="N32" s="192"/>
      <c r="O32" s="192"/>
      <c r="P32" s="173"/>
      <c r="Q32" s="174"/>
      <c r="R32" s="175"/>
    </row>
    <row r="33" spans="1:18" s="45" customFormat="1" ht="9.6" customHeight="1">
      <c r="A33" s="177">
        <v>14</v>
      </c>
      <c r="B33" s="273">
        <f>IF($D33="","",VLOOKUP($D33,'G16 Si Main Draw Prep'!$A$7:$P$22,15))</f>
        <v>0</v>
      </c>
      <c r="C33" s="273">
        <f>IF($D33="","",VLOOKUP($D33,'G16 Si Main Draw Prep'!$A$7:$P$22,16))</f>
        <v>0</v>
      </c>
      <c r="D33" s="166">
        <v>12</v>
      </c>
      <c r="E33" s="185" t="str">
        <f>UPPER(IF($D33="","",VLOOKUP($D33,'G16 Si Main Draw Prep'!$A$7:$P$22,2)))</f>
        <v>ΡΟΥΜΠΟΥ</v>
      </c>
      <c r="F33" s="185" t="str">
        <f>IF($D33="","",VLOOKUP($D33,'G16 Si Main Draw Prep'!$A$7:$P$22,3))</f>
        <v>ΑΙΜΙΛΙΑ</v>
      </c>
      <c r="G33" s="185"/>
      <c r="H33" s="185">
        <f>IF($D33="","",VLOOKUP($D33,'G16 Si Main Draw Prep'!$A$7:$P$22,4))</f>
        <v>0</v>
      </c>
      <c r="I33" s="186"/>
      <c r="J33" s="168"/>
      <c r="K33" s="187"/>
      <c r="L33" s="168"/>
      <c r="M33" s="194"/>
      <c r="N33" s="192"/>
      <c r="O33" s="192"/>
      <c r="P33" s="173"/>
      <c r="Q33" s="174"/>
      <c r="R33" s="175"/>
    </row>
    <row r="34" spans="1:18" s="45" customFormat="1" ht="9.6" customHeight="1">
      <c r="A34" s="177"/>
      <c r="B34" s="178"/>
      <c r="C34" s="178"/>
      <c r="D34" s="188"/>
      <c r="E34" s="179"/>
      <c r="F34" s="179"/>
      <c r="G34" s="180"/>
      <c r="H34" s="168"/>
      <c r="I34" s="189"/>
      <c r="J34" s="181" t="s">
        <v>12</v>
      </c>
      <c r="K34" s="190"/>
      <c r="L34" s="183" t="str">
        <f>UPPER(IF(OR(K34="a",K34="as"),J32,IF(OR(K34="b",K34="bs"),J36,)))</f>
        <v/>
      </c>
      <c r="M34" s="200"/>
      <c r="N34" s="192"/>
      <c r="O34" s="192"/>
      <c r="P34" s="173"/>
      <c r="Q34" s="174"/>
      <c r="R34" s="175"/>
    </row>
    <row r="35" spans="1:18" s="45" customFormat="1" ht="9.6" customHeight="1">
      <c r="A35" s="177">
        <v>15</v>
      </c>
      <c r="B35" s="273">
        <f>IF($D35="","",VLOOKUP($D35,'G16 Si Main Draw Prep'!$A$7:$P$22,15))</f>
        <v>0</v>
      </c>
      <c r="C35" s="273">
        <f>IF($D35="","",VLOOKUP($D35,'G16 Si Main Draw Prep'!$A$7:$P$22,16))</f>
        <v>0</v>
      </c>
      <c r="D35" s="166">
        <v>15</v>
      </c>
      <c r="E35" s="185" t="str">
        <f>UPPER(IF($D35="","",VLOOKUP($D35,'G16 Si Main Draw Prep'!$A$7:$P$22,2)))</f>
        <v>ΧΑΤΖΗΑΓΓΕΛΗ</v>
      </c>
      <c r="F35" s="185" t="str">
        <f>IF($D35="","",VLOOKUP($D35,'G16 Si Main Draw Prep'!$A$7:$P$22,3))</f>
        <v>ΕΛΙΖΑ</v>
      </c>
      <c r="G35" s="185"/>
      <c r="H35" s="185">
        <f>IF($D35="","",VLOOKUP($D35,'G16 Si Main Draw Prep'!$A$7:$P$22,4))</f>
        <v>0</v>
      </c>
      <c r="I35" s="169"/>
      <c r="J35" s="168"/>
      <c r="K35" s="193"/>
      <c r="L35" s="168"/>
      <c r="M35" s="192"/>
      <c r="N35" s="192"/>
      <c r="O35" s="192"/>
      <c r="P35" s="173"/>
      <c r="Q35" s="174"/>
      <c r="R35" s="175"/>
    </row>
    <row r="36" spans="1:18" s="45" customFormat="1" ht="9.6" customHeight="1">
      <c r="A36" s="177"/>
      <c r="B36" s="178"/>
      <c r="C36" s="178"/>
      <c r="D36" s="178"/>
      <c r="E36" s="179"/>
      <c r="F36" s="179"/>
      <c r="G36" s="180"/>
      <c r="H36" s="181" t="s">
        <v>12</v>
      </c>
      <c r="I36" s="182"/>
      <c r="J36" s="183" t="str">
        <f>UPPER(IF(OR(I36="a",I36="as"),E35,IF(OR(I36="b",I36="bs"),E37,)))</f>
        <v/>
      </c>
      <c r="K36" s="195"/>
      <c r="L36" s="168"/>
      <c r="M36" s="192"/>
      <c r="N36" s="192"/>
      <c r="O36" s="192"/>
      <c r="P36" s="173"/>
      <c r="Q36" s="174"/>
      <c r="R36" s="175"/>
    </row>
    <row r="37" spans="1:18" s="45" customFormat="1" ht="9.6" customHeight="1">
      <c r="A37" s="165">
        <v>16</v>
      </c>
      <c r="B37" s="273">
        <f>IF($D37="","",VLOOKUP($D37,'G16 Si Main Draw Prep'!$A$7:$P$22,15))</f>
        <v>0</v>
      </c>
      <c r="C37" s="273">
        <f>IF($D37="","",VLOOKUP($D37,'G16 Si Main Draw Prep'!$A$7:$P$22,16))</f>
        <v>0</v>
      </c>
      <c r="D37" s="166">
        <v>5</v>
      </c>
      <c r="E37" s="167" t="str">
        <f>UPPER(IF($D37="","",VLOOKUP($D37,'G16 Si Main Draw Prep'!$A$7:$P$22,2)))</f>
        <v>ΚΑΡΜΟΥ</v>
      </c>
      <c r="F37" s="167" t="str">
        <f>IF($D37="","",VLOOKUP($D37,'G16 Si Main Draw Prep'!$A$7:$P$22,3))</f>
        <v>ΠΕΝΥ</v>
      </c>
      <c r="G37" s="185"/>
      <c r="H37" s="167">
        <f>IF($D37="","",VLOOKUP($D37,'G16 Si Main Draw Prep'!$A$7:$P$22,4))</f>
        <v>0</v>
      </c>
      <c r="I37" s="196"/>
      <c r="J37" s="168"/>
      <c r="K37" s="168"/>
      <c r="L37" s="168"/>
      <c r="M37" s="192"/>
      <c r="N37" s="192"/>
      <c r="O37" s="192"/>
      <c r="P37" s="173"/>
      <c r="Q37" s="174"/>
      <c r="R37" s="175"/>
    </row>
    <row r="38" spans="1:18" s="45" customFormat="1" ht="9.6" customHeight="1">
      <c r="A38" s="203"/>
      <c r="B38" s="178"/>
      <c r="C38" s="178"/>
      <c r="D38" s="178"/>
      <c r="E38" s="197"/>
      <c r="F38" s="197"/>
      <c r="G38" s="201"/>
      <c r="H38" s="168"/>
      <c r="I38" s="189"/>
      <c r="J38" s="168"/>
      <c r="K38" s="168"/>
      <c r="L38" s="168"/>
      <c r="M38" s="192"/>
      <c r="N38" s="192"/>
      <c r="O38" s="192"/>
      <c r="P38" s="173"/>
      <c r="Q38" s="174"/>
      <c r="R38" s="175"/>
    </row>
    <row r="39" spans="1:18" s="45" customFormat="1" ht="9.6" customHeight="1">
      <c r="A39" s="204"/>
      <c r="B39" s="170"/>
      <c r="C39" s="170"/>
      <c r="D39" s="178"/>
      <c r="E39" s="170"/>
      <c r="F39" s="170"/>
      <c r="G39" s="170"/>
      <c r="H39" s="170"/>
      <c r="I39" s="178"/>
      <c r="J39" s="170"/>
      <c r="K39" s="170"/>
      <c r="L39" s="170"/>
      <c r="M39" s="205"/>
      <c r="N39" s="205"/>
      <c r="O39" s="205"/>
      <c r="P39" s="173"/>
      <c r="Q39" s="174"/>
      <c r="R39" s="175"/>
    </row>
    <row r="40" spans="1:18" s="45" customFormat="1" ht="9.6" customHeight="1">
      <c r="A40" s="203"/>
      <c r="B40" s="178"/>
      <c r="C40" s="178"/>
      <c r="D40" s="178"/>
      <c r="E40" s="170"/>
      <c r="F40" s="170"/>
      <c r="H40" s="206"/>
      <c r="I40" s="178"/>
      <c r="J40" s="170"/>
      <c r="K40" s="170"/>
      <c r="L40" s="170"/>
      <c r="M40" s="205"/>
      <c r="N40" s="205"/>
      <c r="O40" s="205"/>
      <c r="P40" s="173"/>
      <c r="Q40" s="174"/>
      <c r="R40" s="175"/>
    </row>
    <row r="41" spans="1:18" s="45" customFormat="1" ht="9.6" customHeight="1">
      <c r="A41" s="203"/>
      <c r="B41" s="170"/>
      <c r="C41" s="170"/>
      <c r="D41" s="178"/>
      <c r="E41" s="170"/>
      <c r="F41" s="170"/>
      <c r="G41" s="170"/>
      <c r="H41" s="170"/>
      <c r="I41" s="178"/>
      <c r="J41" s="170"/>
      <c r="K41" s="207"/>
      <c r="L41" s="170"/>
      <c r="M41" s="205"/>
      <c r="N41" s="205"/>
      <c r="O41" s="205"/>
      <c r="P41" s="173"/>
      <c r="Q41" s="174"/>
      <c r="R41" s="175"/>
    </row>
    <row r="42" spans="1:18" s="45" customFormat="1" ht="9.6" customHeight="1">
      <c r="A42" s="203"/>
      <c r="B42" s="178"/>
      <c r="C42" s="178"/>
      <c r="D42" s="178"/>
      <c r="E42" s="170"/>
      <c r="F42" s="170"/>
      <c r="H42" s="170"/>
      <c r="I42" s="178"/>
      <c r="J42" s="206"/>
      <c r="K42" s="178"/>
      <c r="L42" s="170"/>
      <c r="M42" s="205"/>
      <c r="N42" s="205"/>
      <c r="O42" s="205"/>
      <c r="P42" s="173"/>
      <c r="Q42" s="174"/>
      <c r="R42" s="175"/>
    </row>
    <row r="43" spans="1:18" s="45" customFormat="1" ht="9.6" customHeight="1">
      <c r="A43" s="203"/>
      <c r="B43" s="170"/>
      <c r="C43" s="170"/>
      <c r="D43" s="178"/>
      <c r="E43" s="170"/>
      <c r="F43" s="170"/>
      <c r="G43" s="170"/>
      <c r="H43" s="170"/>
      <c r="I43" s="178"/>
      <c r="J43" s="170"/>
      <c r="K43" s="170"/>
      <c r="L43" s="170"/>
      <c r="M43" s="205"/>
      <c r="N43" s="205"/>
      <c r="O43" s="205"/>
      <c r="P43" s="173"/>
      <c r="Q43" s="174"/>
      <c r="R43" s="208"/>
    </row>
    <row r="44" spans="1:18" s="45" customFormat="1" ht="9.6" customHeight="1">
      <c r="A44" s="203"/>
      <c r="B44" s="178"/>
      <c r="C44" s="178"/>
      <c r="D44" s="178"/>
      <c r="E44" s="170"/>
      <c r="F44" s="170"/>
      <c r="H44" s="206"/>
      <c r="I44" s="178"/>
      <c r="J44" s="170"/>
      <c r="K44" s="170"/>
      <c r="L44" s="170"/>
      <c r="M44" s="205"/>
      <c r="N44" s="205"/>
      <c r="O44" s="205"/>
      <c r="P44" s="173"/>
      <c r="Q44" s="174"/>
      <c r="R44" s="175"/>
    </row>
    <row r="45" spans="1:18" s="45" customFormat="1" ht="9.6" customHeight="1">
      <c r="A45" s="203"/>
      <c r="B45" s="170"/>
      <c r="C45" s="170"/>
      <c r="D45" s="178"/>
      <c r="E45" s="170"/>
      <c r="F45" s="170"/>
      <c r="G45" s="170"/>
      <c r="H45" s="170"/>
      <c r="I45" s="178"/>
      <c r="J45" s="170"/>
      <c r="K45" s="170"/>
      <c r="L45" s="170"/>
      <c r="M45" s="205"/>
      <c r="N45" s="205"/>
      <c r="O45" s="205"/>
      <c r="P45" s="173"/>
      <c r="Q45" s="174"/>
      <c r="R45" s="175"/>
    </row>
    <row r="46" spans="1:18" s="45" customFormat="1" ht="9.6" customHeight="1">
      <c r="A46" s="203"/>
      <c r="B46" s="178"/>
      <c r="C46" s="178"/>
      <c r="D46" s="178"/>
      <c r="E46" s="170"/>
      <c r="F46" s="170"/>
      <c r="H46" s="170"/>
      <c r="I46" s="178"/>
      <c r="J46" s="170"/>
      <c r="K46" s="170"/>
      <c r="L46" s="206"/>
      <c r="M46" s="178"/>
      <c r="N46" s="170"/>
      <c r="O46" s="205"/>
      <c r="P46" s="173"/>
      <c r="Q46" s="174"/>
      <c r="R46" s="175"/>
    </row>
    <row r="47" spans="1:18" s="45" customFormat="1" ht="9.6" customHeight="1">
      <c r="A47" s="203"/>
      <c r="B47" s="170"/>
      <c r="C47" s="170"/>
      <c r="D47" s="178"/>
      <c r="E47" s="170"/>
      <c r="F47" s="170"/>
      <c r="G47" s="170"/>
      <c r="H47" s="170"/>
      <c r="I47" s="178"/>
      <c r="J47" s="170"/>
      <c r="K47" s="170"/>
      <c r="L47" s="170"/>
      <c r="M47" s="205"/>
      <c r="N47" s="170"/>
      <c r="O47" s="205"/>
      <c r="P47" s="173"/>
      <c r="Q47" s="174"/>
      <c r="R47" s="175"/>
    </row>
    <row r="48" spans="1:18" s="45" customFormat="1" ht="9.6" customHeight="1">
      <c r="A48" s="203"/>
      <c r="B48" s="178"/>
      <c r="C48" s="178"/>
      <c r="D48" s="178"/>
      <c r="E48" s="170"/>
      <c r="F48" s="170"/>
      <c r="H48" s="206"/>
      <c r="I48" s="178"/>
      <c r="J48" s="170"/>
      <c r="K48" s="170"/>
      <c r="L48" s="170"/>
      <c r="M48" s="205"/>
      <c r="N48" s="205"/>
      <c r="O48" s="205"/>
      <c r="P48" s="173"/>
      <c r="Q48" s="174"/>
      <c r="R48" s="175"/>
    </row>
    <row r="49" spans="1:18" s="45" customFormat="1" ht="9.6" customHeight="1">
      <c r="A49" s="203"/>
      <c r="B49" s="170"/>
      <c r="C49" s="170"/>
      <c r="D49" s="178"/>
      <c r="E49" s="170"/>
      <c r="F49" s="170"/>
      <c r="G49" s="170"/>
      <c r="H49" s="170"/>
      <c r="I49" s="178"/>
      <c r="J49" s="170"/>
      <c r="K49" s="207"/>
      <c r="L49" s="170"/>
      <c r="M49" s="205"/>
      <c r="N49" s="205"/>
      <c r="O49" s="205"/>
      <c r="P49" s="173"/>
      <c r="Q49" s="174"/>
      <c r="R49" s="175"/>
    </row>
    <row r="50" spans="1:18" s="45" customFormat="1" ht="9.6" customHeight="1">
      <c r="A50" s="203"/>
      <c r="B50" s="178"/>
      <c r="C50" s="178"/>
      <c r="D50" s="178"/>
      <c r="E50" s="170"/>
      <c r="F50" s="170"/>
      <c r="H50" s="170"/>
      <c r="I50" s="178"/>
      <c r="J50" s="206"/>
      <c r="K50" s="178"/>
      <c r="L50" s="170"/>
      <c r="M50" s="205"/>
      <c r="N50" s="205"/>
      <c r="O50" s="205"/>
      <c r="P50" s="173"/>
      <c r="Q50" s="174"/>
      <c r="R50" s="175"/>
    </row>
    <row r="51" spans="1:18" s="45" customFormat="1" ht="9.6" customHeight="1">
      <c r="A51" s="203"/>
      <c r="B51" s="170"/>
      <c r="C51" s="170"/>
      <c r="D51" s="178"/>
      <c r="E51" s="170"/>
      <c r="F51" s="170"/>
      <c r="G51" s="170"/>
      <c r="H51" s="170"/>
      <c r="I51" s="178"/>
      <c r="J51" s="170"/>
      <c r="K51" s="170"/>
      <c r="L51" s="170"/>
      <c r="M51" s="205"/>
      <c r="N51" s="205"/>
      <c r="O51" s="205"/>
      <c r="P51" s="173"/>
      <c r="Q51" s="174"/>
      <c r="R51" s="175"/>
    </row>
    <row r="52" spans="1:18" s="45" customFormat="1" ht="9.6" customHeight="1">
      <c r="A52" s="203"/>
      <c r="B52" s="178"/>
      <c r="C52" s="178"/>
      <c r="D52" s="178"/>
      <c r="E52" s="170"/>
      <c r="F52" s="170"/>
      <c r="H52" s="206"/>
      <c r="I52" s="178"/>
      <c r="J52" s="170"/>
      <c r="K52" s="170"/>
      <c r="L52" s="170"/>
      <c r="M52" s="205"/>
      <c r="N52" s="205"/>
      <c r="O52" s="205"/>
      <c r="P52" s="173"/>
      <c r="Q52" s="174"/>
      <c r="R52" s="175"/>
    </row>
    <row r="53" spans="1:18" s="45" customFormat="1" ht="9.6" customHeight="1">
      <c r="A53" s="204"/>
      <c r="B53" s="170"/>
      <c r="C53" s="170"/>
      <c r="D53" s="178"/>
      <c r="E53" s="170"/>
      <c r="F53" s="170"/>
      <c r="G53" s="170"/>
      <c r="H53" s="170"/>
      <c r="I53" s="178"/>
      <c r="J53" s="170"/>
      <c r="K53" s="170"/>
      <c r="L53" s="170"/>
      <c r="M53" s="170"/>
      <c r="N53" s="171"/>
      <c r="O53" s="171"/>
      <c r="P53" s="173"/>
      <c r="Q53" s="174"/>
      <c r="R53" s="175"/>
    </row>
    <row r="54" spans="1:18" s="45" customFormat="1" ht="9.6" customHeight="1">
      <c r="A54" s="203"/>
      <c r="B54" s="178"/>
      <c r="C54" s="178"/>
      <c r="D54" s="178"/>
      <c r="E54" s="197"/>
      <c r="F54" s="197"/>
      <c r="G54" s="201"/>
      <c r="H54" s="168"/>
      <c r="I54" s="189"/>
      <c r="J54" s="168"/>
      <c r="K54" s="168"/>
      <c r="L54" s="168"/>
      <c r="M54" s="192"/>
      <c r="N54" s="192"/>
      <c r="O54" s="192"/>
      <c r="P54" s="173"/>
      <c r="Q54" s="174"/>
      <c r="R54" s="175"/>
    </row>
    <row r="55" spans="1:18" s="45" customFormat="1" ht="9.6" customHeight="1">
      <c r="A55" s="204"/>
      <c r="B55" s="170"/>
      <c r="C55" s="170"/>
      <c r="D55" s="178"/>
      <c r="E55" s="170"/>
      <c r="F55" s="170"/>
      <c r="G55" s="170"/>
      <c r="H55" s="170"/>
      <c r="I55" s="178"/>
      <c r="J55" s="170"/>
      <c r="K55" s="170"/>
      <c r="L55" s="170"/>
      <c r="M55" s="205"/>
      <c r="N55" s="205"/>
      <c r="O55" s="205"/>
      <c r="P55" s="173"/>
      <c r="Q55" s="174"/>
      <c r="R55" s="175"/>
    </row>
    <row r="56" spans="1:18" s="45" customFormat="1" ht="9.6" customHeight="1">
      <c r="A56" s="203"/>
      <c r="B56" s="178"/>
      <c r="C56" s="178"/>
      <c r="D56" s="178"/>
      <c r="E56" s="170"/>
      <c r="F56" s="170"/>
      <c r="H56" s="206"/>
      <c r="I56" s="178"/>
      <c r="J56" s="170"/>
      <c r="K56" s="170"/>
      <c r="L56" s="170"/>
      <c r="M56" s="205"/>
      <c r="N56" s="205"/>
      <c r="O56" s="205"/>
      <c r="P56" s="173"/>
      <c r="Q56" s="174"/>
      <c r="R56" s="175"/>
    </row>
    <row r="57" spans="1:18" s="45" customFormat="1" ht="9.6" customHeight="1">
      <c r="A57" s="203"/>
      <c r="B57" s="170"/>
      <c r="C57" s="170"/>
      <c r="D57" s="178"/>
      <c r="E57" s="170"/>
      <c r="F57" s="170"/>
      <c r="G57" s="170"/>
      <c r="H57" s="170"/>
      <c r="I57" s="178"/>
      <c r="J57" s="170"/>
      <c r="K57" s="207"/>
      <c r="L57" s="170"/>
      <c r="M57" s="205"/>
      <c r="N57" s="205"/>
      <c r="O57" s="205"/>
      <c r="P57" s="173"/>
      <c r="Q57" s="174"/>
      <c r="R57" s="175"/>
    </row>
    <row r="58" spans="1:18" s="45" customFormat="1" ht="9.6" customHeight="1">
      <c r="A58" s="203"/>
      <c r="B58" s="178"/>
      <c r="C58" s="178"/>
      <c r="D58" s="178"/>
      <c r="E58" s="170"/>
      <c r="F58" s="170"/>
      <c r="H58" s="170"/>
      <c r="I58" s="178"/>
      <c r="J58" s="206"/>
      <c r="K58" s="178"/>
      <c r="L58" s="170"/>
      <c r="M58" s="205"/>
      <c r="N58" s="205"/>
      <c r="O58" s="205"/>
      <c r="P58" s="173"/>
      <c r="Q58" s="174"/>
      <c r="R58" s="175"/>
    </row>
    <row r="59" spans="1:18" s="45" customFormat="1" ht="9.6" customHeight="1">
      <c r="A59" s="203"/>
      <c r="B59" s="170"/>
      <c r="C59" s="170"/>
      <c r="D59" s="178"/>
      <c r="E59" s="170"/>
      <c r="F59" s="170"/>
      <c r="G59" s="170"/>
      <c r="H59" s="170"/>
      <c r="I59" s="178"/>
      <c r="J59" s="170"/>
      <c r="K59" s="170"/>
      <c r="L59" s="170"/>
      <c r="M59" s="205"/>
      <c r="N59" s="205"/>
      <c r="O59" s="205"/>
      <c r="P59" s="173"/>
      <c r="Q59" s="174"/>
      <c r="R59" s="208"/>
    </row>
    <row r="60" spans="1:18" s="45" customFormat="1" ht="9.6" customHeight="1">
      <c r="A60" s="203"/>
      <c r="B60" s="178"/>
      <c r="C60" s="178"/>
      <c r="D60" s="178"/>
      <c r="E60" s="170"/>
      <c r="F60" s="170"/>
      <c r="H60" s="206"/>
      <c r="I60" s="178"/>
      <c r="J60" s="170"/>
      <c r="K60" s="170"/>
      <c r="L60" s="170"/>
      <c r="M60" s="205"/>
      <c r="N60" s="205"/>
      <c r="O60" s="205"/>
      <c r="P60" s="173"/>
      <c r="Q60" s="174"/>
      <c r="R60" s="175"/>
    </row>
    <row r="61" spans="1:18" s="45" customFormat="1" ht="9.6" customHeight="1">
      <c r="A61" s="203"/>
      <c r="B61" s="170"/>
      <c r="C61" s="170"/>
      <c r="D61" s="178"/>
      <c r="E61" s="170"/>
      <c r="F61" s="170"/>
      <c r="G61" s="170"/>
      <c r="H61" s="170"/>
      <c r="I61" s="178"/>
      <c r="J61" s="170"/>
      <c r="K61" s="170"/>
      <c r="L61" s="170"/>
      <c r="M61" s="205"/>
      <c r="N61" s="205"/>
      <c r="O61" s="205"/>
      <c r="P61" s="173"/>
      <c r="Q61" s="174"/>
      <c r="R61" s="175"/>
    </row>
    <row r="62" spans="1:18" s="45" customFormat="1" ht="9.6" customHeight="1">
      <c r="A62" s="203"/>
      <c r="B62" s="178"/>
      <c r="C62" s="178"/>
      <c r="D62" s="178"/>
      <c r="E62" s="170"/>
      <c r="F62" s="170"/>
      <c r="H62" s="170"/>
      <c r="I62" s="178"/>
      <c r="J62" s="170"/>
      <c r="K62" s="170"/>
      <c r="L62" s="206"/>
      <c r="M62" s="178"/>
      <c r="N62" s="170"/>
      <c r="O62" s="205"/>
      <c r="P62" s="173"/>
      <c r="Q62" s="174"/>
      <c r="R62" s="175"/>
    </row>
    <row r="63" spans="1:18" s="45" customFormat="1" ht="9.6" customHeight="1">
      <c r="A63" s="203"/>
      <c r="B63" s="170"/>
      <c r="C63" s="170"/>
      <c r="D63" s="178"/>
      <c r="E63" s="170"/>
      <c r="F63" s="170"/>
      <c r="G63" s="170"/>
      <c r="H63" s="170"/>
      <c r="I63" s="178"/>
      <c r="J63" s="170"/>
      <c r="K63" s="170"/>
      <c r="L63" s="170"/>
      <c r="M63" s="205"/>
      <c r="N63" s="170"/>
      <c r="O63" s="205"/>
      <c r="P63" s="173"/>
      <c r="Q63" s="174"/>
      <c r="R63" s="175"/>
    </row>
    <row r="64" spans="1:18" s="45" customFormat="1" ht="9.6" customHeight="1">
      <c r="A64" s="203"/>
      <c r="B64" s="178"/>
      <c r="C64" s="178"/>
      <c r="D64" s="178"/>
      <c r="E64" s="170"/>
      <c r="F64" s="170"/>
      <c r="H64" s="206"/>
      <c r="I64" s="178"/>
      <c r="J64" s="170"/>
      <c r="K64" s="170"/>
      <c r="L64" s="170"/>
      <c r="M64" s="205"/>
      <c r="N64" s="205"/>
      <c r="O64" s="205"/>
      <c r="P64" s="173"/>
      <c r="Q64" s="174"/>
      <c r="R64" s="175"/>
    </row>
    <row r="65" spans="1:18" s="45" customFormat="1" ht="9.6" customHeight="1">
      <c r="A65" s="203"/>
      <c r="B65" s="170"/>
      <c r="C65" s="170"/>
      <c r="D65" s="178"/>
      <c r="E65" s="170"/>
      <c r="F65" s="170"/>
      <c r="G65" s="170"/>
      <c r="H65" s="170"/>
      <c r="I65" s="178"/>
      <c r="J65" s="170"/>
      <c r="K65" s="207"/>
      <c r="L65" s="170"/>
      <c r="M65" s="205"/>
      <c r="N65" s="205"/>
      <c r="O65" s="205"/>
      <c r="P65" s="173"/>
      <c r="Q65" s="174"/>
      <c r="R65" s="175"/>
    </row>
    <row r="66" spans="1:18" s="45" customFormat="1" ht="9.6" customHeight="1">
      <c r="A66" s="203"/>
      <c r="B66" s="178"/>
      <c r="C66" s="178"/>
      <c r="D66" s="178"/>
      <c r="E66" s="170"/>
      <c r="F66" s="170"/>
      <c r="H66" s="170"/>
      <c r="I66" s="178"/>
      <c r="J66" s="206"/>
      <c r="K66" s="178"/>
      <c r="L66" s="170"/>
      <c r="M66" s="205"/>
      <c r="N66" s="205"/>
      <c r="O66" s="205"/>
      <c r="P66" s="173"/>
      <c r="Q66" s="174"/>
      <c r="R66" s="175"/>
    </row>
    <row r="67" spans="1:18" s="45" customFormat="1" ht="9.6" customHeight="1">
      <c r="A67" s="203"/>
      <c r="B67" s="170"/>
      <c r="C67" s="170"/>
      <c r="D67" s="178"/>
      <c r="E67" s="170"/>
      <c r="F67" s="170"/>
      <c r="G67" s="170"/>
      <c r="H67" s="170"/>
      <c r="I67" s="178"/>
      <c r="J67" s="170"/>
      <c r="K67" s="170"/>
      <c r="L67" s="170"/>
      <c r="M67" s="205"/>
      <c r="N67" s="205"/>
      <c r="O67" s="205"/>
      <c r="P67" s="173"/>
      <c r="Q67" s="174"/>
      <c r="R67" s="175"/>
    </row>
    <row r="68" spans="1:18" s="45" customFormat="1" ht="9.6" customHeight="1">
      <c r="A68" s="203"/>
      <c r="B68" s="178"/>
      <c r="C68" s="178"/>
      <c r="D68" s="178"/>
      <c r="E68" s="170"/>
      <c r="F68" s="170"/>
      <c r="H68" s="206"/>
      <c r="I68" s="178"/>
      <c r="J68" s="170"/>
      <c r="K68" s="170"/>
      <c r="L68" s="170"/>
      <c r="M68" s="205"/>
      <c r="N68" s="205"/>
      <c r="O68" s="205"/>
      <c r="P68" s="173"/>
      <c r="Q68" s="174"/>
      <c r="R68" s="175"/>
    </row>
    <row r="69" spans="1:18" s="45" customFormat="1" ht="9.6" customHeight="1">
      <c r="A69" s="204"/>
      <c r="B69" s="170"/>
      <c r="C69" s="170"/>
      <c r="D69" s="178"/>
      <c r="E69" s="170"/>
      <c r="F69" s="170"/>
      <c r="G69" s="170"/>
      <c r="H69" s="170"/>
      <c r="I69" s="178"/>
      <c r="J69" s="170"/>
      <c r="K69" s="170"/>
      <c r="L69" s="170"/>
      <c r="M69" s="170"/>
      <c r="N69" s="171"/>
      <c r="O69" s="171"/>
      <c r="P69" s="173"/>
      <c r="Q69" s="174"/>
      <c r="R69" s="175"/>
    </row>
    <row r="70" spans="1:18" s="2" customFormat="1" ht="6.75" customHeight="1">
      <c r="A70" s="209"/>
      <c r="B70" s="209"/>
      <c r="C70" s="209"/>
      <c r="D70" s="209"/>
      <c r="E70" s="210"/>
      <c r="F70" s="210"/>
      <c r="G70" s="210"/>
      <c r="H70" s="210"/>
      <c r="I70" s="211"/>
      <c r="J70" s="212"/>
      <c r="K70" s="213"/>
      <c r="L70" s="212"/>
      <c r="M70" s="213"/>
      <c r="N70" s="212"/>
      <c r="O70" s="213"/>
      <c r="P70" s="212"/>
      <c r="Q70" s="213"/>
      <c r="R70" s="214"/>
    </row>
    <row r="71" spans="1:18" s="18" customFormat="1" ht="10.5" customHeight="1">
      <c r="A71" s="215" t="s">
        <v>36</v>
      </c>
      <c r="B71" s="216"/>
      <c r="C71" s="217"/>
      <c r="D71" s="218" t="s">
        <v>37</v>
      </c>
      <c r="E71" s="219" t="s">
        <v>38</v>
      </c>
      <c r="F71" s="218"/>
      <c r="G71" s="220"/>
      <c r="H71" s="221"/>
      <c r="I71" s="218" t="s">
        <v>37</v>
      </c>
      <c r="J71" s="219" t="s">
        <v>53</v>
      </c>
      <c r="K71" s="222"/>
      <c r="L71" s="219" t="s">
        <v>39</v>
      </c>
      <c r="M71" s="223"/>
      <c r="N71" s="224" t="s">
        <v>40</v>
      </c>
      <c r="O71" s="224"/>
      <c r="P71" s="225"/>
      <c r="Q71" s="226"/>
    </row>
    <row r="72" spans="1:18" s="18" customFormat="1" ht="9" customHeight="1">
      <c r="A72" s="228" t="s">
        <v>41</v>
      </c>
      <c r="B72" s="227"/>
      <c r="C72" s="229"/>
      <c r="D72" s="230">
        <v>1</v>
      </c>
      <c r="E72" s="97">
        <f>IF(D72&gt;$Q$79,,UPPER(VLOOKUP(D72,'G16 Si Main Draw Prep'!$A$7:$R$134,2)))</f>
        <v>0</v>
      </c>
      <c r="F72" s="231"/>
      <c r="G72" s="97"/>
      <c r="H72" s="96"/>
      <c r="I72" s="232" t="s">
        <v>42</v>
      </c>
      <c r="J72" s="227"/>
      <c r="K72" s="233"/>
      <c r="L72" s="227"/>
      <c r="M72" s="234"/>
      <c r="N72" s="235" t="s">
        <v>43</v>
      </c>
      <c r="O72" s="236"/>
      <c r="P72" s="236"/>
      <c r="Q72" s="237"/>
    </row>
    <row r="73" spans="1:18" s="18" customFormat="1" ht="9" customHeight="1">
      <c r="A73" s="242" t="s">
        <v>45</v>
      </c>
      <c r="B73" s="240"/>
      <c r="C73" s="243"/>
      <c r="D73" s="230">
        <v>2</v>
      </c>
      <c r="E73" s="97">
        <f>IF(D73&gt;$Q$79,,UPPER(VLOOKUP(D73,'G16 Si Main Draw Prep'!$A$7:$R$134,2)))</f>
        <v>0</v>
      </c>
      <c r="F73" s="231"/>
      <c r="G73" s="97"/>
      <c r="H73" s="96"/>
      <c r="I73" s="232" t="s">
        <v>44</v>
      </c>
      <c r="J73" s="227"/>
      <c r="K73" s="233"/>
      <c r="L73" s="227"/>
      <c r="M73" s="234"/>
      <c r="N73" s="238"/>
      <c r="O73" s="239"/>
      <c r="P73" s="240"/>
      <c r="Q73" s="241"/>
    </row>
    <row r="74" spans="1:18" s="18" customFormat="1" ht="9" customHeight="1">
      <c r="A74" s="264"/>
      <c r="B74" s="265"/>
      <c r="C74" s="266"/>
      <c r="D74" s="230">
        <v>3</v>
      </c>
      <c r="E74" s="97">
        <f>IF(D74&gt;$Q$79,,UPPER(VLOOKUP(D74,'G16 Si Main Draw Prep'!$A$7:$R$134,2)))</f>
        <v>0</v>
      </c>
      <c r="F74" s="231"/>
      <c r="G74" s="97"/>
      <c r="H74" s="96"/>
      <c r="I74" s="232" t="s">
        <v>46</v>
      </c>
      <c r="J74" s="227"/>
      <c r="K74" s="233"/>
      <c r="L74" s="227"/>
      <c r="M74" s="234"/>
      <c r="N74" s="235" t="s">
        <v>47</v>
      </c>
      <c r="O74" s="236"/>
      <c r="P74" s="236"/>
      <c r="Q74" s="237"/>
    </row>
    <row r="75" spans="1:18" s="18" customFormat="1" ht="9" customHeight="1">
      <c r="A75" s="244"/>
      <c r="B75" s="154"/>
      <c r="C75" s="245"/>
      <c r="D75" s="230">
        <v>4</v>
      </c>
      <c r="E75" s="97">
        <f>IF(D75&gt;$Q$79,,UPPER(VLOOKUP(D75,'G16 Si Main Draw Prep'!$A$7:$R$134,2)))</f>
        <v>0</v>
      </c>
      <c r="F75" s="231"/>
      <c r="G75" s="97"/>
      <c r="H75" s="96"/>
      <c r="I75" s="232" t="s">
        <v>48</v>
      </c>
      <c r="J75" s="227"/>
      <c r="K75" s="233"/>
      <c r="L75" s="227"/>
      <c r="M75" s="234"/>
      <c r="N75" s="227"/>
      <c r="O75" s="233"/>
      <c r="P75" s="227"/>
      <c r="Q75" s="234"/>
    </row>
    <row r="76" spans="1:18" s="18" customFormat="1" ht="9" customHeight="1">
      <c r="A76" s="254"/>
      <c r="B76" s="267"/>
      <c r="C76" s="268"/>
      <c r="D76" s="230"/>
      <c r="E76" s="97"/>
      <c r="F76" s="231"/>
      <c r="G76" s="97"/>
      <c r="H76" s="96"/>
      <c r="I76" s="232" t="s">
        <v>49</v>
      </c>
      <c r="J76" s="227"/>
      <c r="K76" s="233"/>
      <c r="L76" s="227"/>
      <c r="M76" s="234"/>
      <c r="N76" s="240"/>
      <c r="O76" s="239"/>
      <c r="P76" s="240"/>
      <c r="Q76" s="241"/>
    </row>
    <row r="77" spans="1:18" s="18" customFormat="1" ht="9" customHeight="1">
      <c r="A77" s="255"/>
      <c r="B77" s="23"/>
      <c r="C77" s="245"/>
      <c r="D77" s="230"/>
      <c r="E77" s="97"/>
      <c r="F77" s="231"/>
      <c r="G77" s="97"/>
      <c r="H77" s="96"/>
      <c r="I77" s="232" t="s">
        <v>50</v>
      </c>
      <c r="J77" s="227"/>
      <c r="K77" s="233"/>
      <c r="L77" s="227"/>
      <c r="M77" s="234"/>
      <c r="N77" s="235" t="s">
        <v>59</v>
      </c>
      <c r="O77" s="236"/>
      <c r="P77" s="236"/>
      <c r="Q77" s="237"/>
    </row>
    <row r="78" spans="1:18" s="18" customFormat="1" ht="9" customHeight="1">
      <c r="A78" s="255"/>
      <c r="B78" s="23"/>
      <c r="C78" s="262"/>
      <c r="D78" s="230"/>
      <c r="E78" s="97"/>
      <c r="F78" s="231"/>
      <c r="G78" s="97"/>
      <c r="H78" s="96"/>
      <c r="I78" s="232" t="s">
        <v>51</v>
      </c>
      <c r="J78" s="227"/>
      <c r="K78" s="233"/>
      <c r="L78" s="227"/>
      <c r="M78" s="234"/>
      <c r="N78" s="227"/>
      <c r="O78" s="233"/>
      <c r="P78" s="227"/>
      <c r="Q78" s="234"/>
    </row>
    <row r="79" spans="1:18" s="18" customFormat="1" ht="9" customHeight="1">
      <c r="A79" s="256"/>
      <c r="B79" s="253"/>
      <c r="C79" s="263"/>
      <c r="D79" s="246"/>
      <c r="E79" s="247"/>
      <c r="F79" s="248"/>
      <c r="G79" s="247"/>
      <c r="H79" s="249"/>
      <c r="I79" s="250" t="s">
        <v>52</v>
      </c>
      <c r="J79" s="240"/>
      <c r="K79" s="239"/>
      <c r="L79" s="240"/>
      <c r="M79" s="241"/>
      <c r="N79" s="240">
        <f>Q4</f>
        <v>0</v>
      </c>
      <c r="O79" s="239"/>
      <c r="P79" s="240"/>
      <c r="Q79" s="251">
        <f>MIN(4,'G16 Si Main Draw Prep'!R5)</f>
        <v>0</v>
      </c>
    </row>
  </sheetData>
  <mergeCells count="1">
    <mergeCell ref="A4:C4"/>
  </mergeCells>
  <phoneticPr fontId="60" type="noConversion"/>
  <conditionalFormatting sqref="F67:H67 F51:H51 F53:H53 F39:H39 F41:H41 F43:H43 F45:H45 F47:H47 G23 G25 G27 G29 G31 G33 G35 G37 F49:H49 F69:H69 F55:H55 F57:H57 F59:H59 F61:H61 F63:H63 F65:H65 G7 G9 G11 G13 G15 G17 G19 G21">
    <cfRule type="expression" dxfId="13" priority="1" stopIfTrue="1">
      <formula>AND($D7&lt;9,$C7&gt;0)</formula>
    </cfRule>
  </conditionalFormatting>
  <conditionalFormatting sqref="H40 H60 J50 H24 H48 H32 J58 H68 H36 H56 J66 H64 J10 L46 H28 L14 J18 J26 J34 L30 L62 H44 J42 H52 H8 H16 H20 H12 N22">
    <cfRule type="expression" dxfId="12" priority="2" stopIfTrue="1">
      <formula>AND($N$1="CU",H8="Umpire")</formula>
    </cfRule>
    <cfRule type="expression" dxfId="11" priority="3" stopIfTrue="1">
      <formula>AND($N$1="CU",H8&lt;&gt;"Umpire",I8&lt;&gt;"")</formula>
    </cfRule>
    <cfRule type="expression" dxfId="10" priority="4" stopIfTrue="1">
      <formula>AND($N$1="CU",H8&lt;&gt;"Umpire")</formula>
    </cfRule>
  </conditionalFormatting>
  <conditionalFormatting sqref="D53 D47 D45 D43 D41 D39 D69 D67 D49 D65 D63 D61 D59 D57 D55 D51">
    <cfRule type="expression" dxfId="9" priority="5" stopIfTrue="1">
      <formula>AND($D39&lt;9,$C39&gt;0)</formula>
    </cfRule>
  </conditionalFormatting>
  <conditionalFormatting sqref="E55 E57 E59 E61 E63 E65 E67 E69 E39 E41 E43 E45 E47 E49 E51 E53">
    <cfRule type="cellIs" dxfId="8" priority="6" stopIfTrue="1" operator="equal">
      <formula>"Bye"</formula>
    </cfRule>
    <cfRule type="expression" dxfId="7" priority="7" stopIfTrue="1">
      <formula>AND($D39&lt;9,$C39&gt;0)</formula>
    </cfRule>
  </conditionalFormatting>
  <conditionalFormatting sqref="L10 L18 L26 L34 N30 N62 L58 L66 N14 N46 L42 L50 P22 J8 J12 J16 J20 J24 J28 J32 J36 J56 J60 J64 J68 J40 J44 J48 J52">
    <cfRule type="expression" dxfId="6" priority="8" stopIfTrue="1">
      <formula>I8="as"</formula>
    </cfRule>
    <cfRule type="expression" dxfId="5" priority="9" stopIfTrue="1">
      <formula>I8="bs"</formula>
    </cfRule>
  </conditionalFormatting>
  <conditionalFormatting sqref="B7 B9 B11 B13 B15 B17 B19 B21 B23 B25 B27 B29 B31 B33 B35 B37 B55 B57 B59 B61 B63 B65 B67 B69 B39 B41 B43 B45 B47 B49 B51 B53">
    <cfRule type="cellIs" dxfId="4" priority="10" stopIfTrue="1" operator="equal">
      <formula>"QA"</formula>
    </cfRule>
    <cfRule type="cellIs" dxfId="3" priority="11" stopIfTrue="1" operator="equal">
      <formula>"DA"</formula>
    </cfRule>
  </conditionalFormatting>
  <conditionalFormatting sqref="I8 I12 I16 I20 I24 I28 I32 I36 M30 M14 K10 K34 Q79 K18 K26 O22">
    <cfRule type="expression" dxfId="2" priority="12" stopIfTrue="1">
      <formula>$N$1="CU"</formula>
    </cfRule>
  </conditionalFormatting>
  <conditionalFormatting sqref="E35 E37 E25 E33 E31 E29 E27 E23 E19 E21 E9 E17 E15 E13 E11 E7">
    <cfRule type="cellIs" dxfId="1" priority="13" stopIfTrue="1" operator="equal">
      <formula>"Bye"</formula>
    </cfRule>
  </conditionalFormatting>
  <conditionalFormatting sqref="D7 D9 D11 D13 D15 D17 D19 D21 D23 D25 D27 D29 D31 D33 D35 D37">
    <cfRule type="expression" dxfId="0"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portrait" horizontalDpi="360" verticalDpi="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Περιοχές με ονόματα</vt:lpstr>
      </vt:variant>
      <vt:variant>
        <vt:i4>4</vt:i4>
      </vt:variant>
    </vt:vector>
  </HeadingPairs>
  <TitlesOfParts>
    <vt:vector size="8" baseType="lpstr">
      <vt:lpstr>Week SetUp</vt:lpstr>
      <vt:lpstr>SetUp Officials</vt:lpstr>
      <vt:lpstr>G16 Si Main Draw Prep</vt:lpstr>
      <vt:lpstr>G16 Si Main 16</vt:lpstr>
      <vt:lpstr>'G16 Si Main 16'!Print_Area</vt:lpstr>
      <vt:lpstr>'G16 Si Main Draw Prep'!Print_Area</vt:lpstr>
      <vt:lpstr>'SetUp Officials'!Print_Area</vt:lpstr>
      <vt:lpstr>'G16 Si Main Draw Prep'!Print_Titles</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U16 TE JunTour U16 2006 v1.2</dc:title>
  <dc:subject>U16 Tennis Europe Junior Tour events</dc:subject>
  <dc:creator>Pc</dc:creator>
  <dc:description>Copyright © Tennis Europe and ITF Limited, 2006._x000d_
All rights reserved. Reproduction of this work in whole or in part, without the prior permission of Tennis Europe and ITF is prohibited.</dc:description>
  <cp:lastModifiedBy>Pc</cp:lastModifiedBy>
  <cp:lastPrinted>2003-04-30T14:38:13Z</cp:lastPrinted>
  <dcterms:created xsi:type="dcterms:W3CDTF">1998-01-18T23:10:02Z</dcterms:created>
  <dcterms:modified xsi:type="dcterms:W3CDTF">2015-11-02T13:26:19Z</dcterms:modified>
  <cp:category>Forms</cp:category>
</cp:coreProperties>
</file>